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Linear Algebra/"/>
    </mc:Choice>
  </mc:AlternateContent>
  <xr:revisionPtr revIDLastSave="4" documentId="8_{3170AE12-69F5-48F2-9660-FBF07FEF5C8B}" xr6:coauthVersionLast="47" xr6:coauthVersionMax="47" xr10:uidLastSave="{0F72120C-A4FA-4B1B-AD05-01F2A951A121}"/>
  <bookViews>
    <workbookView xWindow="-120" yWindow="-120" windowWidth="29040" windowHeight="15720" activeTab="5" xr2:uid="{DAC4A3F2-DA2A-49FB-89BD-37B3A8061588}"/>
  </bookViews>
  <sheets>
    <sheet name="Fig.1.1.1-1.2.5" sheetId="2" r:id="rId1"/>
    <sheet name="Fig.1.3.1-1.4.10" sheetId="3" r:id="rId2"/>
    <sheet name="Fig.1.5.1-1.5.4" sheetId="4" r:id="rId3"/>
    <sheet name="Fig.1.6.1-1.6.2" sheetId="5" r:id="rId4"/>
    <sheet name="Fig.1.6.3-1.6.5" sheetId="6" r:id="rId5"/>
    <sheet name="Fig.1.7.3-1.7.5" sheetId="7" r:id="rId6"/>
    <sheet name="Fig.1.7.6-1.7.8" sheetId="8" r:id="rId7"/>
  </sheets>
  <externalReferences>
    <externalReference r:id="rId8"/>
    <externalReference r:id="rId9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7" l="1" a="1"/>
  <c r="E15" i="7" s="1"/>
  <c r="H3" i="8" a="1"/>
  <c r="H3" i="8" s="1"/>
  <c r="F3" i="8" s="1" a="1"/>
  <c r="F3" i="8" s="1"/>
  <c r="B9" i="8" a="1"/>
  <c r="B9" i="8" s="1"/>
  <c r="F9" i="8" s="1" a="1"/>
  <c r="F9" i="8" s="1"/>
  <c r="K9" i="8" s="1" a="1"/>
  <c r="K9" i="8" s="1"/>
  <c r="K2" i="8" s="1" a="1"/>
  <c r="K2" i="8" s="1"/>
  <c r="AI11" i="8"/>
  <c r="AG12" i="8"/>
  <c r="AH12" i="8"/>
  <c r="AI12" i="8"/>
  <c r="AG13" i="8"/>
  <c r="AG14" i="8" s="1"/>
  <c r="AH13" i="8"/>
  <c r="AH14" i="8" s="1"/>
  <c r="AH15" i="8" s="1"/>
  <c r="AH16" i="8" s="1"/>
  <c r="AH17" i="8" s="1"/>
  <c r="AH18" i="8" s="1"/>
  <c r="AH19" i="8" s="1"/>
  <c r="AH20" i="8" s="1"/>
  <c r="AH21" i="8" s="1"/>
  <c r="AI22" i="8" s="1"/>
  <c r="AI23" i="8" s="1"/>
  <c r="AI24" i="8" s="1"/>
  <c r="AI13" i="8"/>
  <c r="F23" i="8" a="1"/>
  <c r="F23" i="8" s="1"/>
  <c r="J23" i="8" a="1"/>
  <c r="J23" i="8" s="1"/>
  <c r="E17" i="7"/>
  <c r="B13" i="8"/>
  <c r="F25" i="8"/>
  <c r="H5" i="8"/>
  <c r="F12" i="8"/>
  <c r="K3" i="8"/>
  <c r="K12" i="8"/>
  <c r="J25" i="8"/>
  <c r="F6" i="8"/>
  <c r="AI14" i="8" l="1"/>
  <c r="AG15" i="8"/>
  <c r="AI25" i="8"/>
  <c r="AI26" i="8"/>
  <c r="I28" i="8" a="1"/>
  <c r="I28" i="8" s="1"/>
  <c r="I30" i="8"/>
  <c r="K5" i="7"/>
  <c r="F30" i="8"/>
  <c r="X5" i="7"/>
  <c r="E5" i="7"/>
  <c r="G5" i="7"/>
  <c r="I5" i="7"/>
  <c r="R5" i="7"/>
  <c r="B31" i="8"/>
  <c r="U5" i="7"/>
  <c r="M5" i="7"/>
  <c r="B28" i="8" l="1" a="1"/>
  <c r="B28" i="8" s="1"/>
  <c r="F28" i="8" a="1"/>
  <c r="F28" i="8" s="1"/>
  <c r="AI15" i="8"/>
  <c r="AG16" i="8"/>
  <c r="A7" i="7" a="1"/>
  <c r="A7" i="7" s="1"/>
  <c r="O7" i="7" a="1"/>
  <c r="O7" i="7" s="1"/>
  <c r="A8" i="7"/>
  <c r="AI16" i="8" l="1"/>
  <c r="AG17" i="8"/>
  <c r="U8" i="7" a="1"/>
  <c r="U8" i="7" s="1"/>
  <c r="X3" i="7" s="1" a="1"/>
  <c r="X3" i="7" s="1"/>
  <c r="K9" i="7"/>
  <c r="E9" i="7"/>
  <c r="G9" i="7"/>
  <c r="I9" i="7"/>
  <c r="U10" i="7"/>
  <c r="O9" i="7"/>
  <c r="AI17" i="8" l="1"/>
  <c r="AG18" i="8"/>
  <c r="A11" i="7"/>
  <c r="B11" i="7"/>
  <c r="A12" i="7"/>
  <c r="AI18" i="8" l="1"/>
  <c r="AG19" i="8"/>
  <c r="I4" i="7"/>
  <c r="G8" i="7" s="1"/>
  <c r="E8" i="7"/>
  <c r="I8" i="7" s="1"/>
  <c r="K8" i="7" s="1"/>
  <c r="K4" i="7"/>
  <c r="D12" i="7"/>
  <c r="AI19" i="8" l="1"/>
  <c r="AG20" i="8"/>
  <c r="O12" i="7" a="1"/>
  <c r="O12" i="7" s="1"/>
  <c r="R3" i="7" s="1" a="1"/>
  <c r="R3" i="7" s="1"/>
  <c r="U3" i="7" s="1" a="1"/>
  <c r="U3" i="7" s="1"/>
  <c r="C13" i="7"/>
  <c r="D13" i="7"/>
  <c r="O13" i="7"/>
  <c r="K13" i="7"/>
  <c r="AI20" i="8" l="1"/>
  <c r="AG21" i="8"/>
  <c r="X14" i="7" a="1"/>
  <c r="X14" i="7" s="1"/>
  <c r="A15" i="7"/>
  <c r="E3" i="7" s="1" a="1"/>
  <c r="E3" i="7" s="1"/>
  <c r="X15" i="7"/>
  <c r="A16" i="7"/>
  <c r="K16" i="7"/>
  <c r="AH22" i="8" l="1"/>
  <c r="AI21" i="8"/>
  <c r="M4" i="7"/>
  <c r="G3" i="7" a="1"/>
  <c r="G3" i="7" s="1"/>
  <c r="K12" i="7" s="1" a="1"/>
  <c r="K12" i="7" s="1"/>
  <c r="C12" i="7" a="1"/>
  <c r="C12" i="7" s="1"/>
  <c r="H3" i="6" a="1"/>
  <c r="H3" i="6" s="1"/>
  <c r="T3" i="6" a="1"/>
  <c r="T3" i="6" s="1"/>
  <c r="H5" i="6"/>
  <c r="T5" i="6"/>
  <c r="AH23" i="8" l="1"/>
  <c r="AJ22" i="8"/>
  <c r="K15" i="7" a="1"/>
  <c r="K15" i="7" s="1"/>
  <c r="B8" i="6"/>
  <c r="E8" i="6"/>
  <c r="I8" i="6"/>
  <c r="L8" i="6"/>
  <c r="Q8" i="6"/>
  <c r="T8" i="6"/>
  <c r="V8" i="6"/>
  <c r="T9" i="6"/>
  <c r="V9" i="6"/>
  <c r="E9" i="6"/>
  <c r="I9" i="6"/>
  <c r="Q9" i="6"/>
  <c r="B9" i="6"/>
  <c r="L9" i="6"/>
  <c r="AJ23" i="8" l="1"/>
  <c r="AH24" i="8"/>
  <c r="T10" i="6"/>
  <c r="T11" i="6"/>
  <c r="AJ24" i="8" l="1"/>
  <c r="AH25" i="8"/>
  <c r="I12" i="6"/>
  <c r="I13" i="6"/>
  <c r="AJ25" i="8" l="1"/>
  <c r="AH26" i="8"/>
  <c r="AJ26" i="8" s="1"/>
  <c r="T14" i="6" a="1"/>
  <c r="T14" i="6" s="1"/>
  <c r="X14" i="6" a="1"/>
  <c r="X14" i="6" s="1"/>
  <c r="N18" i="6"/>
  <c r="T18" i="6"/>
  <c r="W18" i="6"/>
  <c r="AX8" i="5" a="1"/>
  <c r="AX8" i="5" s="1"/>
  <c r="U25" i="5" a="1"/>
  <c r="U25" i="5"/>
  <c r="AX25" i="5" a="1"/>
  <c r="AX25" i="5" s="1"/>
  <c r="N2" i="4" a="1"/>
  <c r="N2" i="4" s="1"/>
  <c r="A6" i="4"/>
  <c r="K7" i="4" a="1"/>
  <c r="K7" i="4" s="1"/>
  <c r="J2" i="3" a="1"/>
  <c r="J2" i="3" s="1"/>
  <c r="T2" i="3" a="1"/>
  <c r="T2" i="3" s="1"/>
  <c r="V2" i="3" s="1" a="1"/>
  <c r="V2" i="3" s="1"/>
  <c r="G3" i="3"/>
  <c r="V5" i="3"/>
  <c r="T8" i="3" a="1"/>
  <c r="T8" i="3" s="1"/>
  <c r="J9" i="3" a="1"/>
  <c r="J9" i="3" s="1"/>
  <c r="G10" i="3"/>
  <c r="T12" i="3"/>
  <c r="V12" i="3" s="1"/>
  <c r="X12" i="3" s="1"/>
  <c r="Q13" i="3"/>
  <c r="R13" i="3"/>
  <c r="J17" i="3" a="1"/>
  <c r="J17" i="3" s="1"/>
  <c r="G18" i="3"/>
  <c r="R18" i="3"/>
  <c r="T18" i="3"/>
  <c r="V18" i="3" a="1"/>
  <c r="V18" i="3" s="1"/>
  <c r="X18" i="3"/>
  <c r="D25" i="3"/>
  <c r="D27" i="3" a="1"/>
  <c r="D27" i="3" s="1"/>
  <c r="Q28" i="3"/>
  <c r="S23" i="3" s="1" a="1"/>
  <c r="S23" i="3" s="1"/>
  <c r="T28" i="3" s="1"/>
  <c r="X13" i="3"/>
  <c r="Q14" i="3"/>
  <c r="V6" i="3"/>
  <c r="Q3" i="4"/>
  <c r="D8" i="4"/>
  <c r="N19" i="6"/>
  <c r="A9" i="4" a="1"/>
  <c r="AA3" i="4"/>
  <c r="T13" i="3"/>
  <c r="AA9" i="4" a="1"/>
  <c r="T19" i="6"/>
  <c r="D26" i="3"/>
  <c r="G19" i="3"/>
  <c r="Q29" i="3"/>
  <c r="T15" i="6"/>
  <c r="A10" i="4"/>
  <c r="V13" i="3"/>
  <c r="T5" i="3"/>
  <c r="N8" i="4"/>
  <c r="N4" i="4"/>
  <c r="Y18" i="3"/>
  <c r="D28" i="3"/>
  <c r="X15" i="6"/>
  <c r="P8" i="4"/>
  <c r="AX27" i="5"/>
  <c r="V3" i="3"/>
  <c r="A7" i="4"/>
  <c r="Q2" i="4" a="1"/>
  <c r="G11" i="3"/>
  <c r="J22" i="3"/>
  <c r="S3" i="4"/>
  <c r="J14" i="3"/>
  <c r="T29" i="3"/>
  <c r="R19" i="3"/>
  <c r="AA10" i="4"/>
  <c r="U27" i="5"/>
  <c r="AA2" i="4" a="1"/>
  <c r="N7" i="4" a="1"/>
  <c r="T9" i="3"/>
  <c r="K9" i="4"/>
  <c r="S26" i="3"/>
  <c r="T19" i="3"/>
  <c r="W19" i="6"/>
  <c r="V29" i="3"/>
  <c r="V19" i="3"/>
  <c r="G4" i="3"/>
  <c r="D7" i="4" a="1"/>
  <c r="AX10" i="5"/>
  <c r="J3" i="3"/>
  <c r="AA2" i="4" l="1"/>
  <c r="Q2" i="4"/>
  <c r="S2" i="4" s="1"/>
  <c r="AA9" i="4"/>
  <c r="A9" i="4"/>
  <c r="D7" i="4"/>
  <c r="N7" i="4"/>
  <c r="P7" i="4" s="1"/>
  <c r="V28" i="3" a="1"/>
  <c r="V28" i="3" s="1"/>
  <c r="K30" i="3" a="1"/>
  <c r="K30" i="3" s="1"/>
  <c r="C31" i="3" a="1"/>
  <c r="C31" i="3" s="1"/>
  <c r="Q31" i="3" a="1"/>
  <c r="Q31" i="3" s="1"/>
  <c r="L34" i="3" a="1"/>
  <c r="L34" i="3" s="1"/>
  <c r="Q34" i="3"/>
  <c r="H35" i="3" a="1"/>
  <c r="H35" i="3" s="1"/>
  <c r="L44" i="3" a="1"/>
  <c r="L44" i="3" s="1"/>
  <c r="H45" i="3" a="1"/>
  <c r="H45" i="3" s="1"/>
  <c r="H50" i="3" a="1"/>
  <c r="H50" i="3" s="1"/>
  <c r="L50" i="3" a="1"/>
  <c r="L50" i="3" s="1"/>
  <c r="D3" i="2" a="1"/>
  <c r="D3" i="2" s="1"/>
  <c r="AC3" i="2" a="1"/>
  <c r="AC3" i="2" s="1"/>
  <c r="D10" i="2" a="1"/>
  <c r="D10" i="2" s="1"/>
  <c r="AB10" i="2" a="1"/>
  <c r="AB10" i="2" s="1"/>
  <c r="D15" i="2" a="1"/>
  <c r="D15" i="2" s="1"/>
  <c r="AD17" i="2" a="1"/>
  <c r="AD17" i="2" s="1"/>
  <c r="D21" i="2"/>
  <c r="AB22" i="2" a="1"/>
  <c r="AB22" i="2" s="1"/>
  <c r="D23" i="2"/>
  <c r="D27" i="2" a="1"/>
  <c r="D27" i="2" s="1"/>
  <c r="AC28" i="2" a="1"/>
  <c r="AC28" i="2"/>
  <c r="AF28" i="2" a="1"/>
  <c r="AF28" i="2" s="1"/>
  <c r="AC30" i="2"/>
  <c r="D5" i="2"/>
  <c r="H36" i="3"/>
  <c r="AF30" i="2"/>
  <c r="AC5" i="2"/>
  <c r="L37" i="3"/>
  <c r="AD19" i="2"/>
  <c r="D12" i="2"/>
  <c r="L53" i="3"/>
  <c r="D24" i="2"/>
  <c r="Q32" i="3"/>
  <c r="D17" i="2"/>
  <c r="AB24" i="2"/>
  <c r="Q35" i="3"/>
  <c r="K31" i="3"/>
  <c r="C32" i="3"/>
  <c r="AB12" i="2"/>
  <c r="L47" i="3"/>
  <c r="D29" i="2"/>
  <c r="H46" i="3"/>
  <c r="H51" i="3"/>
  <c r="D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<sst xmlns="http://schemas.openxmlformats.org/spreadsheetml/2006/main" count="199" uniqueCount="132">
  <si>
    <t>B A</t>
  </si>
  <si>
    <t>A B</t>
  </si>
  <si>
    <t>Matrix B</t>
  </si>
  <si>
    <t>Matrix A</t>
  </si>
  <si>
    <t>4u + 5v</t>
  </si>
  <si>
    <t>v</t>
  </si>
  <si>
    <t>u</t>
  </si>
  <si>
    <t>OR</t>
  </si>
  <si>
    <r>
      <t xml:space="preserve">A </t>
    </r>
    <r>
      <rPr>
        <sz val="11"/>
        <color theme="1"/>
        <rFont val="Symbol"/>
        <family val="1"/>
        <charset val="2"/>
      </rPr>
      <t>×</t>
    </r>
    <r>
      <rPr>
        <sz val="10.8"/>
        <color theme="1"/>
        <rFont val="Aptos Narrow"/>
        <family val="2"/>
      </rPr>
      <t xml:space="preserve"> v</t>
    </r>
  </si>
  <si>
    <t>Vector v</t>
  </si>
  <si>
    <r>
      <t xml:space="preserve">a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 xml:space="preserve"> b</t>
    </r>
  </si>
  <si>
    <t>b</t>
  </si>
  <si>
    <t>a</t>
  </si>
  <si>
    <t>Dot product</t>
  </si>
  <si>
    <t>Vectors</t>
  </si>
  <si>
    <r>
      <t xml:space="preserve">A </t>
    </r>
    <r>
      <rPr>
        <sz val="11"/>
        <color theme="1"/>
        <rFont val="Symbol"/>
        <family val="1"/>
        <charset val="2"/>
      </rPr>
      <t>×</t>
    </r>
    <r>
      <rPr>
        <sz val="10.8"/>
        <color theme="1"/>
        <rFont val="Aptos Narrow"/>
        <family val="2"/>
      </rPr>
      <t xml:space="preserve"> B</t>
    </r>
  </si>
  <si>
    <r>
      <t xml:space="preserve">s </t>
    </r>
    <r>
      <rPr>
        <sz val="11"/>
        <color theme="1"/>
        <rFont val="Symbol"/>
        <family val="1"/>
        <charset val="2"/>
      </rPr>
      <t>´</t>
    </r>
    <r>
      <rPr>
        <sz val="11"/>
        <color theme="1"/>
        <rFont val="Aptos Narrow"/>
        <family val="2"/>
      </rPr>
      <t xml:space="preserve"> a</t>
    </r>
  </si>
  <si>
    <t>Vector a</t>
  </si>
  <si>
    <t>Scalar s</t>
  </si>
  <si>
    <r>
      <t xml:space="preserve">s </t>
    </r>
    <r>
      <rPr>
        <sz val="11"/>
        <color theme="1"/>
        <rFont val="Symbol"/>
        <family val="1"/>
        <charset val="2"/>
      </rPr>
      <t>×</t>
    </r>
    <r>
      <rPr>
        <sz val="10.8"/>
        <color theme="1"/>
        <rFont val="Aptos Narrow"/>
        <family val="2"/>
      </rPr>
      <t xml:space="preserve"> A</t>
    </r>
  </si>
  <si>
    <t>A+B</t>
  </si>
  <si>
    <t>B</t>
  </si>
  <si>
    <t>A</t>
  </si>
  <si>
    <t>a+b</t>
  </si>
  <si>
    <t>Matrices</t>
  </si>
  <si>
    <r>
      <t xml:space="preserve">v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u</t>
    </r>
    <r>
      <rPr>
        <vertAlign val="superscript"/>
        <sz val="11"/>
        <color theme="1"/>
        <rFont val="Aptos Narrow"/>
        <family val="2"/>
      </rPr>
      <t>T</t>
    </r>
  </si>
  <si>
    <r>
      <t>v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u </t>
    </r>
  </si>
  <si>
    <r>
      <t>u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v</t>
    </r>
  </si>
  <si>
    <r>
      <t xml:space="preserve">u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v</t>
    </r>
    <r>
      <rPr>
        <vertAlign val="superscript"/>
        <sz val="11"/>
        <color theme="1"/>
        <rFont val="Aptos Narrow"/>
        <family val="2"/>
      </rPr>
      <t>T</t>
    </r>
  </si>
  <si>
    <r>
      <t>u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u</t>
    </r>
  </si>
  <si>
    <t>or</t>
  </si>
  <si>
    <r>
      <t xml:space="preserve">u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u</t>
    </r>
    <r>
      <rPr>
        <vertAlign val="superscript"/>
        <sz val="11"/>
        <color theme="1"/>
        <rFont val="Aptos Narrow"/>
        <family val="2"/>
      </rPr>
      <t>T</t>
    </r>
  </si>
  <si>
    <r>
      <t>u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</si>
  <si>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 xml:space="preserve">u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v</t>
    </r>
  </si>
  <si>
    <t>£</t>
  </si>
  <si>
    <t>det(C)</t>
  </si>
  <si>
    <t>Minkowski inequality</t>
  </si>
  <si>
    <t xml:space="preserve">Cauchy-Schwartz inequality </t>
  </si>
  <si>
    <r>
      <t>C</t>
    </r>
    <r>
      <rPr>
        <vertAlign val="superscript"/>
        <sz val="11"/>
        <color theme="1"/>
        <rFont val="Aptos Narrow"/>
        <family val="2"/>
        <scheme val="minor"/>
      </rPr>
      <t>-1</t>
    </r>
  </si>
  <si>
    <t>C</t>
  </si>
  <si>
    <t>q</t>
  </si>
  <si>
    <r>
      <t xml:space="preserve">q </t>
    </r>
    <r>
      <rPr>
        <sz val="11"/>
        <color theme="1"/>
        <rFont val="Aptos Narrow"/>
        <family val="2"/>
        <scheme val="minor"/>
      </rPr>
      <t>in rad.</t>
    </r>
  </si>
  <si>
    <r>
      <t>cos(</t>
    </r>
    <r>
      <rPr>
        <sz val="11"/>
        <color theme="1"/>
        <rFont val="Symbol"/>
        <family val="1"/>
        <charset val="2"/>
      </rPr>
      <t>q</t>
    </r>
    <r>
      <rPr>
        <sz val="11"/>
        <color theme="1"/>
        <rFont val="Aptos Narrow"/>
        <family val="2"/>
      </rPr>
      <t>)</t>
    </r>
  </si>
  <si>
    <t>det(B)</t>
  </si>
  <si>
    <r>
      <t>B</t>
    </r>
    <r>
      <rPr>
        <vertAlign val="superscript"/>
        <sz val="11"/>
        <color theme="1"/>
        <rFont val="Aptos Narrow"/>
        <family val="2"/>
        <scheme val="minor"/>
      </rPr>
      <t>-1</t>
    </r>
  </si>
  <si>
    <t>det(A)</t>
  </si>
  <si>
    <t>u - v</t>
  </si>
  <si>
    <r>
      <t>A</t>
    </r>
    <r>
      <rPr>
        <vertAlign val="superscript"/>
        <sz val="11"/>
        <color theme="1"/>
        <rFont val="Aptos Narrow"/>
        <family val="2"/>
        <scheme val="minor"/>
      </rPr>
      <t>-1</t>
    </r>
  </si>
  <si>
    <r>
      <t>tr(A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A)</t>
    </r>
  </si>
  <si>
    <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A</t>
    </r>
  </si>
  <si>
    <t>tr(N)</t>
  </si>
  <si>
    <t>tr(M)</t>
  </si>
  <si>
    <r>
      <t>tr(B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A)</t>
    </r>
  </si>
  <si>
    <r>
      <t>B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A</t>
    </r>
  </si>
  <si>
    <t>N</t>
  </si>
  <si>
    <t>M</t>
  </si>
  <si>
    <t>y</t>
  </si>
  <si>
    <t>x</t>
  </si>
  <si>
    <t>h</t>
  </si>
  <si>
    <t>g</t>
  </si>
  <si>
    <t>f</t>
  </si>
  <si>
    <t>e</t>
  </si>
  <si>
    <t>d</t>
  </si>
  <si>
    <t>c</t>
  </si>
  <si>
    <r>
      <t xml:space="preserve">BA Area = base </t>
    </r>
    <r>
      <rPr>
        <sz val="11"/>
        <color theme="1"/>
        <rFont val="Symbol"/>
        <family val="1"/>
        <charset val="2"/>
      </rPr>
      <t xml:space="preserve">´ </t>
    </r>
    <r>
      <rPr>
        <sz val="11.65"/>
        <color theme="1"/>
        <rFont val="Aptos Narrow"/>
        <family val="2"/>
      </rPr>
      <t>height</t>
    </r>
  </si>
  <si>
    <t>h (height)</t>
  </si>
  <si>
    <t>A Area</t>
  </si>
  <si>
    <r>
      <t>(P'R')</t>
    </r>
    <r>
      <rPr>
        <vertAlign val="superscript"/>
        <sz val="11"/>
        <color theme="1"/>
        <rFont val="Aptos Narrow"/>
        <family val="2"/>
        <scheme val="minor"/>
      </rPr>
      <t>2</t>
    </r>
  </si>
  <si>
    <r>
      <t>P'Q'</t>
    </r>
    <r>
      <rPr>
        <sz val="11"/>
        <color theme="1"/>
        <rFont val="Symbol"/>
        <family val="1"/>
        <charset val="2"/>
      </rPr>
      <t>´</t>
    </r>
    <r>
      <rPr>
        <sz val="11"/>
        <color theme="1"/>
        <rFont val="Aptos Narrow"/>
        <family val="2"/>
        <scheme val="minor"/>
      </rPr>
      <t>P'R'</t>
    </r>
  </si>
  <si>
    <t>Ratio of area BA / A =</t>
  </si>
  <si>
    <t>|P'R'| length</t>
  </si>
  <si>
    <t>|P'Q'| length (base)</t>
  </si>
  <si>
    <t>PQ length</t>
  </si>
  <si>
    <t>Area</t>
  </si>
  <si>
    <t>S'</t>
  </si>
  <si>
    <t>R'</t>
  </si>
  <si>
    <t>Q'</t>
  </si>
  <si>
    <t>P'</t>
  </si>
  <si>
    <t>S</t>
  </si>
  <si>
    <t>R</t>
  </si>
  <si>
    <t>Q</t>
  </si>
  <si>
    <t>P</t>
  </si>
  <si>
    <t>BA</t>
  </si>
  <si>
    <r>
      <t>P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v = 2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u</t>
    </r>
  </si>
  <si>
    <t>(4,2) = 2 (2,1)</t>
  </si>
  <si>
    <r>
      <t>v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v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 xml:space="preserve"> = 0</t>
    </r>
  </si>
  <si>
    <r>
      <t xml:space="preserve">Dot product is </t>
    </r>
    <r>
      <rPr>
        <sz val="11"/>
        <color theme="1"/>
        <rFont val="Symbol"/>
        <family val="1"/>
        <charset val="2"/>
      </rPr>
      <t>»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Aptos Narrow"/>
        <family val="2"/>
        <scheme val="minor"/>
      </rPr>
      <t>zero</t>
    </r>
  </si>
  <si>
    <t>Check direction</t>
  </si>
  <si>
    <t>Check orthogonality</t>
  </si>
  <si>
    <r>
      <t>Dot product u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u</t>
    </r>
  </si>
  <si>
    <r>
      <t>v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u</t>
    </r>
    <r>
      <rPr>
        <sz val="11"/>
        <color theme="1"/>
        <rFont val="Aptos Narrow"/>
        <family val="2"/>
        <scheme val="minor"/>
      </rPr>
      <t xml:space="preserve"> = 0</t>
    </r>
  </si>
  <si>
    <t>Check</t>
  </si>
  <si>
    <r>
      <t>Alternative v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</si>
  <si>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rPr>
        <sz val="11"/>
        <color theme="1"/>
        <rFont val="Symbol"/>
        <family val="1"/>
        <charset val="2"/>
      </rPr>
      <t>q</t>
    </r>
    <r>
      <rPr>
        <sz val="11"/>
        <color theme="1"/>
        <rFont val="Aptos Narrow"/>
        <family val="2"/>
      </rPr>
      <t xml:space="preserve"> deg.</t>
    </r>
  </si>
  <si>
    <r>
      <t xml:space="preserve">q </t>
    </r>
    <r>
      <rPr>
        <sz val="11"/>
        <color theme="1"/>
        <rFont val="Aptos Narrow"/>
        <family val="2"/>
        <scheme val="minor"/>
      </rPr>
      <t>radians</t>
    </r>
  </si>
  <si>
    <r>
      <rPr>
        <sz val="11"/>
        <color theme="1"/>
        <rFont val="Aptos Narrow"/>
        <family val="2"/>
        <scheme val="minor"/>
      </rPr>
      <t xml:space="preserve">cos </t>
    </r>
    <r>
      <rPr>
        <sz val="11"/>
        <color theme="1"/>
        <rFont val="Symbol"/>
        <family val="1"/>
        <charset val="2"/>
      </rPr>
      <t>q</t>
    </r>
  </si>
  <si>
    <r>
      <t>Outer product u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u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</si>
  <si>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>(u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>v)</t>
    </r>
  </si>
  <si>
    <t>Residual</t>
  </si>
  <si>
    <r>
      <t>v</t>
    </r>
    <r>
      <rPr>
        <vertAlign val="subscript"/>
        <sz val="11"/>
        <color theme="1"/>
        <rFont val="Aptos Narrow"/>
        <family val="2"/>
        <scheme val="minor"/>
      </rPr>
      <t>1</t>
    </r>
  </si>
  <si>
    <t>Projection matrix P</t>
  </si>
  <si>
    <r>
      <t>v</t>
    </r>
    <r>
      <rPr>
        <vertAlign val="subscript"/>
        <sz val="11"/>
        <color theme="1"/>
        <rFont val="Aptos Narrow"/>
        <family val="2"/>
        <scheme val="minor"/>
      </rPr>
      <t>2</t>
    </r>
  </si>
  <si>
    <t>v1</t>
  </si>
  <si>
    <r>
      <t>Decompose v to v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 xml:space="preserve"> and v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, so that v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Symbol"/>
        <family val="1"/>
        <charset val="2"/>
      </rPr>
      <t>úú</t>
    </r>
    <r>
      <rPr>
        <sz val="11"/>
        <color theme="1"/>
        <rFont val="Aptos Narrow"/>
        <family val="2"/>
      </rPr>
      <t xml:space="preserve"> u and v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Symbol"/>
        <family val="1"/>
        <charset val="2"/>
      </rPr>
      <t>^</t>
    </r>
    <r>
      <rPr>
        <sz val="11"/>
        <color theme="1"/>
        <rFont val="Aptos Narrow"/>
        <family val="2"/>
      </rPr>
      <t xml:space="preserve"> u</t>
    </r>
    <r>
      <rPr>
        <sz val="11"/>
        <color theme="1"/>
        <rFont val="Aptos Narrow"/>
        <family val="2"/>
        <scheme val="minor"/>
      </rPr>
      <t xml:space="preserve"> (Projection of v to u)</t>
    </r>
  </si>
  <si>
    <r>
      <t>x=(A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b</t>
    </r>
  </si>
  <si>
    <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Ax</t>
    </r>
  </si>
  <si>
    <t>proj = A x</t>
  </si>
  <si>
    <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Ax = 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b</t>
    </r>
  </si>
  <si>
    <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b</t>
    </r>
  </si>
  <si>
    <t>Method 3</t>
  </si>
  <si>
    <r>
      <t>r = vector perpendicular to the plane A and to proj</t>
    </r>
    <r>
      <rPr>
        <vertAlign val="sub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>(b)</t>
    </r>
  </si>
  <si>
    <t xml:space="preserve">     = vector from origin to projection</t>
  </si>
  <si>
    <r>
      <t>proj</t>
    </r>
    <r>
      <rPr>
        <vertAlign val="sub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>(b) = projection of vector b onto plane A</t>
    </r>
  </si>
  <si>
    <r>
      <t>A = span(a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>,a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 is a subspace (a plane in this case) defined by the two vectors, i.e. columns of matrix A</t>
    </r>
  </si>
  <si>
    <t>Resid starts</t>
  </si>
  <si>
    <t xml:space="preserve">Residual r = b - </t>
  </si>
  <si>
    <r>
      <t>proj</t>
    </r>
    <r>
      <rPr>
        <vertAlign val="sub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(b)=P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b</t>
    </r>
  </si>
  <si>
    <r>
      <t>P=A(A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A</t>
    </r>
    <r>
      <rPr>
        <vertAlign val="superscript"/>
        <sz val="11"/>
        <color theme="1"/>
        <rFont val="Aptos Narrow"/>
        <family val="2"/>
        <scheme val="minor"/>
      </rPr>
      <t>T</t>
    </r>
  </si>
  <si>
    <t>Z</t>
  </si>
  <si>
    <t>Y</t>
  </si>
  <si>
    <t>X</t>
  </si>
  <si>
    <t>Method 2</t>
  </si>
  <si>
    <t>Resid. End</t>
  </si>
  <si>
    <t>z</t>
  </si>
  <si>
    <t>proj</t>
  </si>
  <si>
    <t>Origin</t>
  </si>
  <si>
    <r>
      <t>=A(A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A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b</t>
    </r>
  </si>
  <si>
    <r>
      <t>proj</t>
    </r>
    <r>
      <rPr>
        <vertAlign val="subscript"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(b) = A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</t>
    </r>
  </si>
  <si>
    <r>
      <t xml:space="preserve">Test: 0 = r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 xml:space="preserve"> proj</t>
    </r>
    <r>
      <rPr>
        <vertAlign val="subscript"/>
        <sz val="11"/>
        <color theme="1"/>
        <rFont val="Aptos Narrow"/>
        <family val="2"/>
        <scheme val="minor"/>
      </rPr>
      <t>W</t>
    </r>
    <r>
      <rPr>
        <sz val="11"/>
        <color theme="1"/>
        <rFont val="Aptos Narrow"/>
        <family val="2"/>
        <scheme val="minor"/>
      </rPr>
      <t>(b)</t>
    </r>
  </si>
  <si>
    <t>Method 1</t>
  </si>
  <si>
    <t>Plane</t>
  </si>
  <si>
    <r>
      <rPr>
        <sz val="11"/>
        <color theme="1"/>
        <rFont val="Aptos Narrow"/>
        <family val="2"/>
        <scheme val="minor"/>
      </rPr>
      <t>v</t>
    </r>
    <r>
      <rPr>
        <vertAlign val="subscript"/>
        <sz val="11"/>
        <color theme="1"/>
        <rFont val="Aptos Narrow"/>
        <family val="2"/>
        <scheme val="minor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</si>
</sst>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00000000000"/>
    <numFmt numFmtId="166" formatCode="0.0000"/>
    <numFmt numFmtId="167" formatCode="0.0"/>
  </numFmts>
  <fonts count="14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Symbol"/>
      <family val="1"/>
      <charset val="2"/>
    </font>
    <font>
      <sz val="10.8"/>
      <color theme="1"/>
      <name val="Aptos Narrow"/>
      <family val="2"/>
    </font>
    <font>
      <sz val="11"/>
      <color theme="1"/>
      <name val="Aptos Narrow"/>
      <family val="2"/>
    </font>
    <font>
      <vertAlign val="superscript"/>
      <sz val="11"/>
      <color theme="1"/>
      <name val="Aptos Narrow"/>
      <family val="2"/>
    </font>
    <font>
      <vertAlign val="superscript"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.65"/>
      <color theme="1"/>
      <name val="Aptos Narrow"/>
      <family val="2"/>
    </font>
    <font>
      <sz val="11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vertAlign val="subscript"/>
      <sz val="11"/>
      <color theme="1"/>
      <name val="Aptos Narrow"/>
      <family val="2"/>
    </font>
    <font>
      <sz val="11"/>
      <color theme="1"/>
      <name val="Aptos Narrow"/>
      <family val="1"/>
      <charset val="2"/>
    </font>
    <font>
      <sz val="11"/>
      <color theme="1"/>
      <name val="Symbol"/>
      <family val="2"/>
      <charset val="2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/>
    <xf numFmtId="165" fontId="0" fillId="0" borderId="0" xfId="0" applyNumberFormat="1"/>
    <xf numFmtId="1" fontId="0" fillId="0" borderId="0" xfId="0" applyNumberFormat="1"/>
    <xf numFmtId="0" fontId="0" fillId="0" borderId="0" xfId="0" quotePrefix="1"/>
    <xf numFmtId="0" fontId="0" fillId="2" borderId="0" xfId="0" applyFill="1" applyAlignment="1">
      <alignment horizontal="center"/>
    </xf>
    <xf numFmtId="166" fontId="0" fillId="3" borderId="0" xfId="0" applyNumberFormat="1" applyFill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" fontId="0" fillId="4" borderId="0" xfId="0" applyNumberFormat="1" applyFill="1" applyAlignment="1">
      <alignment horizontal="center"/>
    </xf>
    <xf numFmtId="167" fontId="0" fillId="5" borderId="0" xfId="0" applyNumberFormat="1" applyFill="1" applyAlignment="1">
      <alignment horizontal="center"/>
    </xf>
    <xf numFmtId="0" fontId="10" fillId="0" borderId="0" xfId="0" applyFont="1" applyAlignment="1">
      <alignment horizontal="center"/>
    </xf>
    <xf numFmtId="0" fontId="0" fillId="0" borderId="1" xfId="0" applyBorder="1"/>
    <xf numFmtId="0" fontId="0" fillId="6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96032</xdr:colOff>
      <xdr:row>5</xdr:row>
      <xdr:rowOff>144962</xdr:rowOff>
    </xdr:from>
    <xdr:to>
      <xdr:col>15</xdr:col>
      <xdr:colOff>157423</xdr:colOff>
      <xdr:row>7</xdr:row>
      <xdr:rowOff>59238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257EC76-0D55-4350-8FAA-C9F5B1CC79DE}"/>
            </a:ext>
          </a:extLst>
        </xdr:cNvPr>
        <xdr:cNvSpPr txBox="1"/>
      </xdr:nvSpPr>
      <xdr:spPr>
        <a:xfrm>
          <a:off x="8630432" y="1097462"/>
          <a:ext cx="670991" cy="2952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7</a:t>
          </a:r>
        </a:p>
      </xdr:txBody>
    </xdr:sp>
    <xdr:clientData/>
  </xdr:twoCellAnchor>
  <xdr:twoCellAnchor>
    <xdr:from>
      <xdr:col>12</xdr:col>
      <xdr:colOff>96031</xdr:colOff>
      <xdr:row>5</xdr:row>
      <xdr:rowOff>144961</xdr:rowOff>
    </xdr:from>
    <xdr:to>
      <xdr:col>13</xdr:col>
      <xdr:colOff>157422</xdr:colOff>
      <xdr:row>7</xdr:row>
      <xdr:rowOff>59237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36FEF64-2E92-405A-9334-2976D04E07E4}"/>
            </a:ext>
          </a:extLst>
        </xdr:cNvPr>
        <xdr:cNvSpPr txBox="1"/>
      </xdr:nvSpPr>
      <xdr:spPr>
        <a:xfrm>
          <a:off x="7411231" y="1097461"/>
          <a:ext cx="670991" cy="2952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5</a:t>
          </a:r>
        </a:p>
      </xdr:txBody>
    </xdr:sp>
    <xdr:clientData/>
  </xdr:twoCellAnchor>
  <xdr:twoCellAnchor>
    <xdr:from>
      <xdr:col>10</xdr:col>
      <xdr:colOff>207919</xdr:colOff>
      <xdr:row>4</xdr:row>
      <xdr:rowOff>156967</xdr:rowOff>
    </xdr:from>
    <xdr:to>
      <xdr:col>12</xdr:col>
      <xdr:colOff>51278</xdr:colOff>
      <xdr:row>6</xdr:row>
      <xdr:rowOff>71242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BB5EB4E8-0D0D-471B-BF32-4DB68402B32F}"/>
            </a:ext>
          </a:extLst>
        </xdr:cNvPr>
        <xdr:cNvSpPr txBox="1"/>
      </xdr:nvSpPr>
      <xdr:spPr>
        <a:xfrm>
          <a:off x="6303919" y="918967"/>
          <a:ext cx="1062559" cy="2952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a</a:t>
          </a:r>
        </a:p>
      </xdr:txBody>
    </xdr:sp>
    <xdr:clientData/>
  </xdr:twoCellAnchor>
  <xdr:twoCellAnchor>
    <xdr:from>
      <xdr:col>10</xdr:col>
      <xdr:colOff>100208</xdr:colOff>
      <xdr:row>5</xdr:row>
      <xdr:rowOff>145875</xdr:rowOff>
    </xdr:from>
    <xdr:to>
      <xdr:col>11</xdr:col>
      <xdr:colOff>161599</xdr:colOff>
      <xdr:row>7</xdr:row>
      <xdr:rowOff>60151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D048423-3ED5-49BC-8276-7EAB561882CE}"/>
            </a:ext>
          </a:extLst>
        </xdr:cNvPr>
        <xdr:cNvSpPr txBox="1"/>
      </xdr:nvSpPr>
      <xdr:spPr>
        <a:xfrm>
          <a:off x="6196208" y="1098375"/>
          <a:ext cx="670991" cy="2952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3</a:t>
          </a:r>
        </a:p>
      </xdr:txBody>
    </xdr:sp>
    <xdr:clientData/>
  </xdr:twoCellAnchor>
  <xdr:twoCellAnchor>
    <xdr:from>
      <xdr:col>8</xdr:col>
      <xdr:colOff>93358</xdr:colOff>
      <xdr:row>5</xdr:row>
      <xdr:rowOff>145353</xdr:rowOff>
    </xdr:from>
    <xdr:to>
      <xdr:col>9</xdr:col>
      <xdr:colOff>154749</xdr:colOff>
      <xdr:row>7</xdr:row>
      <xdr:rowOff>59629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2DEF873-3172-45C4-9EA4-FE0348325AC9}"/>
            </a:ext>
          </a:extLst>
        </xdr:cNvPr>
        <xdr:cNvSpPr txBox="1"/>
      </xdr:nvSpPr>
      <xdr:spPr>
        <a:xfrm>
          <a:off x="4970158" y="1097853"/>
          <a:ext cx="670991" cy="2952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1</a:t>
          </a:r>
        </a:p>
      </xdr:txBody>
    </xdr:sp>
    <xdr:clientData/>
  </xdr:twoCellAnchor>
  <xdr:twoCellAnchor>
    <xdr:from>
      <xdr:col>7</xdr:col>
      <xdr:colOff>31706</xdr:colOff>
      <xdr:row>0</xdr:row>
      <xdr:rowOff>54540</xdr:rowOff>
    </xdr:from>
    <xdr:to>
      <xdr:col>8</xdr:col>
      <xdr:colOff>73525</xdr:colOff>
      <xdr:row>1</xdr:row>
      <xdr:rowOff>158011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B1CBD153-BBC4-4E69-9F7E-ACD70BB39F7C}"/>
            </a:ext>
          </a:extLst>
        </xdr:cNvPr>
        <xdr:cNvSpPr txBox="1"/>
      </xdr:nvSpPr>
      <xdr:spPr>
        <a:xfrm>
          <a:off x="4298906" y="54540"/>
          <a:ext cx="651419" cy="29397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5</a:t>
          </a:r>
        </a:p>
      </xdr:txBody>
    </xdr:sp>
    <xdr:clientData/>
  </xdr:twoCellAnchor>
  <xdr:twoCellAnchor>
    <xdr:from>
      <xdr:col>7</xdr:col>
      <xdr:colOff>35882</xdr:colOff>
      <xdr:row>2</xdr:row>
      <xdr:rowOff>58716</xdr:rowOff>
    </xdr:from>
    <xdr:to>
      <xdr:col>8</xdr:col>
      <xdr:colOff>77701</xdr:colOff>
      <xdr:row>3</xdr:row>
      <xdr:rowOff>162186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9DDCCB4-55F7-4E88-8974-D760FBD4F4C8}"/>
            </a:ext>
          </a:extLst>
        </xdr:cNvPr>
        <xdr:cNvSpPr txBox="1"/>
      </xdr:nvSpPr>
      <xdr:spPr>
        <a:xfrm>
          <a:off x="4303082" y="439716"/>
          <a:ext cx="651419" cy="2939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3</a:t>
          </a:r>
        </a:p>
      </xdr:txBody>
    </xdr:sp>
    <xdr:clientData/>
  </xdr:twoCellAnchor>
  <xdr:twoCellAnchor>
    <xdr:from>
      <xdr:col>7</xdr:col>
      <xdr:colOff>48604</xdr:colOff>
      <xdr:row>4</xdr:row>
      <xdr:rowOff>58193</xdr:rowOff>
    </xdr:from>
    <xdr:to>
      <xdr:col>8</xdr:col>
      <xdr:colOff>90423</xdr:colOff>
      <xdr:row>5</xdr:row>
      <xdr:rowOff>161664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C712D7BB-3834-4A9C-81DA-D8DFE4E1607A}"/>
            </a:ext>
          </a:extLst>
        </xdr:cNvPr>
        <xdr:cNvSpPr txBox="1"/>
      </xdr:nvSpPr>
      <xdr:spPr>
        <a:xfrm>
          <a:off x="4315804" y="820193"/>
          <a:ext cx="651419" cy="29397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1</a:t>
          </a:r>
        </a:p>
      </xdr:txBody>
    </xdr:sp>
    <xdr:clientData/>
  </xdr:twoCellAnchor>
  <xdr:twoCellAnchor>
    <xdr:from>
      <xdr:col>9</xdr:col>
      <xdr:colOff>95250</xdr:colOff>
      <xdr:row>1</xdr:row>
      <xdr:rowOff>0</xdr:rowOff>
    </xdr:from>
    <xdr:to>
      <xdr:col>11</xdr:col>
      <xdr:colOff>123825</xdr:colOff>
      <xdr:row>2</xdr:row>
      <xdr:rowOff>104775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E6586278-A95B-4472-99F4-E7AD16E49A14}"/>
            </a:ext>
          </a:extLst>
        </xdr:cNvPr>
        <xdr:cNvSpPr txBox="1"/>
      </xdr:nvSpPr>
      <xdr:spPr>
        <a:xfrm>
          <a:off x="5581650" y="190500"/>
          <a:ext cx="1247775" cy="2952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(3,4)</a:t>
          </a:r>
        </a:p>
      </xdr:txBody>
    </xdr:sp>
    <xdr:clientData/>
  </xdr:twoCellAnchor>
  <xdr:twoCellAnchor>
    <xdr:from>
      <xdr:col>12</xdr:col>
      <xdr:colOff>164143</xdr:colOff>
      <xdr:row>4</xdr:row>
      <xdr:rowOff>104253</xdr:rowOff>
    </xdr:from>
    <xdr:to>
      <xdr:col>14</xdr:col>
      <xdr:colOff>192196</xdr:colOff>
      <xdr:row>6</xdr:row>
      <xdr:rowOff>18528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51ADD6E8-972A-496F-BB77-B7928B80C2A0}"/>
            </a:ext>
          </a:extLst>
        </xdr:cNvPr>
        <xdr:cNvSpPr txBox="1"/>
      </xdr:nvSpPr>
      <xdr:spPr>
        <a:xfrm>
          <a:off x="7479343" y="866253"/>
          <a:ext cx="1247253" cy="2952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(5,1)</a:t>
          </a:r>
        </a:p>
      </xdr:txBody>
    </xdr:sp>
    <xdr:clientData/>
  </xdr:twoCellAnchor>
  <xdr:twoCellAnchor>
    <xdr:from>
      <xdr:col>15</xdr:col>
      <xdr:colOff>190500</xdr:colOff>
      <xdr:row>0</xdr:row>
      <xdr:rowOff>47625</xdr:rowOff>
    </xdr:from>
    <xdr:to>
      <xdr:col>17</xdr:col>
      <xdr:colOff>161925</xdr:colOff>
      <xdr:row>1</xdr:row>
      <xdr:rowOff>152400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C73E132E-FA0B-474A-9C6E-38F044496692}"/>
            </a:ext>
          </a:extLst>
        </xdr:cNvPr>
        <xdr:cNvSpPr txBox="1"/>
      </xdr:nvSpPr>
      <xdr:spPr>
        <a:xfrm>
          <a:off x="9334500" y="47625"/>
          <a:ext cx="1190625" cy="2952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(8,5)</a:t>
          </a:r>
        </a:p>
      </xdr:txBody>
    </xdr:sp>
    <xdr:clientData/>
  </xdr:twoCellAnchor>
  <xdr:twoCellAnchor>
    <xdr:from>
      <xdr:col>8</xdr:col>
      <xdr:colOff>183258</xdr:colOff>
      <xdr:row>2</xdr:row>
      <xdr:rowOff>143919</xdr:rowOff>
    </xdr:from>
    <xdr:to>
      <xdr:col>10</xdr:col>
      <xdr:colOff>26096</xdr:colOff>
      <xdr:row>4</xdr:row>
      <xdr:rowOff>58194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D551AE20-FF38-42EC-8C2B-ECA94AB52345}"/>
            </a:ext>
          </a:extLst>
        </xdr:cNvPr>
        <xdr:cNvSpPr txBox="1"/>
      </xdr:nvSpPr>
      <xdr:spPr>
        <a:xfrm>
          <a:off x="5060058" y="524919"/>
          <a:ext cx="1062038" cy="2952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b</a:t>
          </a:r>
        </a:p>
      </xdr:txBody>
    </xdr:sp>
    <xdr:clientData/>
  </xdr:twoCellAnchor>
  <xdr:twoCellAnchor>
    <xdr:from>
      <xdr:col>14</xdr:col>
      <xdr:colOff>52387</xdr:colOff>
      <xdr:row>3</xdr:row>
      <xdr:rowOff>85725</xdr:rowOff>
    </xdr:from>
    <xdr:to>
      <xdr:col>15</xdr:col>
      <xdr:colOff>114300</xdr:colOff>
      <xdr:row>5</xdr:row>
      <xdr:rowOff>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7B1BD418-CDF9-41CB-AFF6-BE331CB8F5BA}"/>
            </a:ext>
          </a:extLst>
        </xdr:cNvPr>
        <xdr:cNvSpPr txBox="1"/>
      </xdr:nvSpPr>
      <xdr:spPr>
        <a:xfrm>
          <a:off x="8586787" y="657225"/>
          <a:ext cx="671513" cy="2952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rgbClr val="FFC000"/>
              </a:solidFill>
            </a:rPr>
            <a:t>b</a:t>
          </a:r>
        </a:p>
      </xdr:txBody>
    </xdr:sp>
    <xdr:clientData/>
  </xdr:twoCellAnchor>
  <xdr:twoCellAnchor>
    <xdr:from>
      <xdr:col>10</xdr:col>
      <xdr:colOff>208505</xdr:colOff>
      <xdr:row>2</xdr:row>
      <xdr:rowOff>70721</xdr:rowOff>
    </xdr:from>
    <xdr:to>
      <xdr:col>12</xdr:col>
      <xdr:colOff>170928</xdr:colOff>
      <xdr:row>3</xdr:row>
      <xdr:rowOff>165971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ED0C162B-EDF7-4754-B9A6-D8F07406C965}"/>
            </a:ext>
          </a:extLst>
        </xdr:cNvPr>
        <xdr:cNvSpPr txBox="1"/>
      </xdr:nvSpPr>
      <xdr:spPr>
        <a:xfrm>
          <a:off x="6304505" y="451721"/>
          <a:ext cx="1181623" cy="285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a+b</a:t>
          </a:r>
        </a:p>
      </xdr:txBody>
    </xdr:sp>
    <xdr:clientData/>
  </xdr:twoCellAnchor>
  <xdr:twoCellAnchor>
    <xdr:from>
      <xdr:col>12</xdr:col>
      <xdr:colOff>147637</xdr:colOff>
      <xdr:row>0</xdr:row>
      <xdr:rowOff>66675</xdr:rowOff>
    </xdr:from>
    <xdr:to>
      <xdr:col>13</xdr:col>
      <xdr:colOff>209550</xdr:colOff>
      <xdr:row>1</xdr:row>
      <xdr:rowOff>171450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27C7616B-D110-48AB-8852-ECB518E82308}"/>
            </a:ext>
          </a:extLst>
        </xdr:cNvPr>
        <xdr:cNvSpPr txBox="1"/>
      </xdr:nvSpPr>
      <xdr:spPr>
        <a:xfrm>
          <a:off x="7462837" y="66675"/>
          <a:ext cx="671513" cy="2952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rgbClr val="FFC000"/>
              </a:solidFill>
            </a:rPr>
            <a:t>a</a:t>
          </a:r>
        </a:p>
      </xdr:txBody>
    </xdr:sp>
    <xdr:clientData/>
  </xdr:twoCellAnchor>
  <xdr:twoCellAnchor>
    <xdr:from>
      <xdr:col>7</xdr:col>
      <xdr:colOff>238125</xdr:colOff>
      <xdr:row>5</xdr:row>
      <xdr:rowOff>0</xdr:rowOff>
    </xdr:from>
    <xdr:to>
      <xdr:col>13</xdr:col>
      <xdr:colOff>9525</xdr:colOff>
      <xdr:row>5</xdr:row>
      <xdr:rowOff>182671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C2B1C3A3-E0B1-42C7-A6D5-E1C66484AA25}"/>
            </a:ext>
          </a:extLst>
        </xdr:cNvPr>
        <xdr:cNvCxnSpPr/>
      </xdr:nvCxnSpPr>
      <xdr:spPr>
        <a:xfrm flipV="1">
          <a:off x="4505325" y="952500"/>
          <a:ext cx="3429000" cy="18267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581025</xdr:colOff>
      <xdr:row>2</xdr:row>
      <xdr:rowOff>19050</xdr:rowOff>
    </xdr:from>
    <xdr:to>
      <xdr:col>11</xdr:col>
      <xdr:colOff>9525</xdr:colOff>
      <xdr:row>6</xdr:row>
      <xdr:rowOff>0</xdr:rowOff>
    </xdr:to>
    <xdr:cxnSp macro="">
      <xdr:nvCxnSpPr>
        <xdr:cNvPr id="18" name="Straight Arrow Connector 17">
          <a:extLst>
            <a:ext uri="{FF2B5EF4-FFF2-40B4-BE49-F238E27FC236}">
              <a16:creationId xmlns:a16="http://schemas.microsoft.com/office/drawing/2014/main" id="{F0004C13-F3A9-495C-A0CB-7CB5F53DC969}"/>
            </a:ext>
          </a:extLst>
        </xdr:cNvPr>
        <xdr:cNvCxnSpPr/>
      </xdr:nvCxnSpPr>
      <xdr:spPr>
        <a:xfrm flipV="1">
          <a:off x="4848225" y="400050"/>
          <a:ext cx="1866900" cy="7429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28575</xdr:colOff>
      <xdr:row>1</xdr:row>
      <xdr:rowOff>19050</xdr:rowOff>
    </xdr:from>
    <xdr:to>
      <xdr:col>15</xdr:col>
      <xdr:colOff>238125</xdr:colOff>
      <xdr:row>2</xdr:row>
      <xdr:rowOff>9525</xdr:rowOff>
    </xdr:to>
    <xdr:cxnSp macro="">
      <xdr:nvCxnSpPr>
        <xdr:cNvPr id="19" name="Straight Arrow Connector 18">
          <a:extLst>
            <a:ext uri="{FF2B5EF4-FFF2-40B4-BE49-F238E27FC236}">
              <a16:creationId xmlns:a16="http://schemas.microsoft.com/office/drawing/2014/main" id="{C5266474-5CA8-4F50-8B92-A8175361468F}"/>
            </a:ext>
          </a:extLst>
        </xdr:cNvPr>
        <xdr:cNvCxnSpPr/>
      </xdr:nvCxnSpPr>
      <xdr:spPr>
        <a:xfrm flipV="1">
          <a:off x="6734175" y="209550"/>
          <a:ext cx="2647950" cy="180975"/>
        </a:xfrm>
        <a:prstGeom prst="straightConnector1">
          <a:avLst/>
        </a:prstGeom>
        <a:ln w="19050" cap="flat" cmpd="sng" algn="ctr">
          <a:solidFill>
            <a:srgbClr val="FFC000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</xdr:colOff>
      <xdr:row>1</xdr:row>
      <xdr:rowOff>19050</xdr:rowOff>
    </xdr:from>
    <xdr:to>
      <xdr:col>16</xdr:col>
      <xdr:colOff>19050</xdr:colOff>
      <xdr:row>5</xdr:row>
      <xdr:rowOff>0</xdr:rowOff>
    </xdr:to>
    <xdr:cxnSp macro="">
      <xdr:nvCxnSpPr>
        <xdr:cNvPr id="20" name="Straight Arrow Connector 19">
          <a:extLst>
            <a:ext uri="{FF2B5EF4-FFF2-40B4-BE49-F238E27FC236}">
              <a16:creationId xmlns:a16="http://schemas.microsoft.com/office/drawing/2014/main" id="{F9C20895-04F5-40B9-94E3-B0A161C0E2AD}"/>
            </a:ext>
          </a:extLst>
        </xdr:cNvPr>
        <xdr:cNvCxnSpPr/>
      </xdr:nvCxnSpPr>
      <xdr:spPr>
        <a:xfrm flipV="1">
          <a:off x="7934325" y="209550"/>
          <a:ext cx="1838325" cy="742950"/>
        </a:xfrm>
        <a:prstGeom prst="straightConnector1">
          <a:avLst/>
        </a:prstGeom>
        <a:ln>
          <a:solidFill>
            <a:srgbClr val="FFC000"/>
          </a:solidFill>
          <a:prstDash val="dash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600075</xdr:colOff>
      <xdr:row>1</xdr:row>
      <xdr:rowOff>19050</xdr:rowOff>
    </xdr:from>
    <xdr:to>
      <xdr:col>16</xdr:col>
      <xdr:colOff>0</xdr:colOff>
      <xdr:row>5</xdr:row>
      <xdr:rowOff>180975</xdr:rowOff>
    </xdr:to>
    <xdr:cxnSp macro="">
      <xdr:nvCxnSpPr>
        <xdr:cNvPr id="21" name="Straight Arrow Connector 20">
          <a:extLst>
            <a:ext uri="{FF2B5EF4-FFF2-40B4-BE49-F238E27FC236}">
              <a16:creationId xmlns:a16="http://schemas.microsoft.com/office/drawing/2014/main" id="{E82DEC06-87ED-430F-832D-9E6C1A532606}"/>
            </a:ext>
          </a:extLst>
        </xdr:cNvPr>
        <xdr:cNvCxnSpPr/>
      </xdr:nvCxnSpPr>
      <xdr:spPr>
        <a:xfrm flipV="1">
          <a:off x="4867275" y="209550"/>
          <a:ext cx="4886325" cy="923925"/>
        </a:xfrm>
        <a:prstGeom prst="straightConnector1">
          <a:avLst/>
        </a:prstGeom>
        <a:ln>
          <a:tailEnd type="triangl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123825</xdr:colOff>
      <xdr:row>2</xdr:row>
      <xdr:rowOff>9525</xdr:rowOff>
    </xdr:from>
    <xdr:to>
      <xdr:col>0</xdr:col>
      <xdr:colOff>485775</xdr:colOff>
      <xdr:row>4</xdr:row>
      <xdr:rowOff>28575</xdr:rowOff>
    </xdr:to>
    <xdr:sp macro="" textlink="">
      <xdr:nvSpPr>
        <xdr:cNvPr id="22" name="Double Bracket 21">
          <a:extLst>
            <a:ext uri="{FF2B5EF4-FFF2-40B4-BE49-F238E27FC236}">
              <a16:creationId xmlns:a16="http://schemas.microsoft.com/office/drawing/2014/main" id="{3A47A9A4-0664-4175-B4B6-5A7325562152}"/>
            </a:ext>
          </a:extLst>
        </xdr:cNvPr>
        <xdr:cNvSpPr/>
      </xdr:nvSpPr>
      <xdr:spPr>
        <a:xfrm>
          <a:off x="123825" y="390525"/>
          <a:ext cx="361950" cy="4000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104775</xdr:colOff>
      <xdr:row>2</xdr:row>
      <xdr:rowOff>28575</xdr:rowOff>
    </xdr:from>
    <xdr:to>
      <xdr:col>1</xdr:col>
      <xdr:colOff>466725</xdr:colOff>
      <xdr:row>4</xdr:row>
      <xdr:rowOff>38100</xdr:rowOff>
    </xdr:to>
    <xdr:sp macro="" textlink="">
      <xdr:nvSpPr>
        <xdr:cNvPr id="23" name="Double Bracket 22">
          <a:extLst>
            <a:ext uri="{FF2B5EF4-FFF2-40B4-BE49-F238E27FC236}">
              <a16:creationId xmlns:a16="http://schemas.microsoft.com/office/drawing/2014/main" id="{09B3222C-A0CE-4AC0-A186-060700651493}"/>
            </a:ext>
          </a:extLst>
        </xdr:cNvPr>
        <xdr:cNvSpPr/>
      </xdr:nvSpPr>
      <xdr:spPr>
        <a:xfrm>
          <a:off x="714375" y="409575"/>
          <a:ext cx="361950" cy="3905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104775</xdr:colOff>
      <xdr:row>2</xdr:row>
      <xdr:rowOff>9525</xdr:rowOff>
    </xdr:from>
    <xdr:to>
      <xdr:col>3</xdr:col>
      <xdr:colOff>466725</xdr:colOff>
      <xdr:row>4</xdr:row>
      <xdr:rowOff>38100</xdr:rowOff>
    </xdr:to>
    <xdr:sp macro="" textlink="">
      <xdr:nvSpPr>
        <xdr:cNvPr id="24" name="Double Bracket 23">
          <a:extLst>
            <a:ext uri="{FF2B5EF4-FFF2-40B4-BE49-F238E27FC236}">
              <a16:creationId xmlns:a16="http://schemas.microsoft.com/office/drawing/2014/main" id="{D7AD21F4-FE6C-4EEC-BD5E-73227BC777EF}"/>
            </a:ext>
          </a:extLst>
        </xdr:cNvPr>
        <xdr:cNvSpPr/>
      </xdr:nvSpPr>
      <xdr:spPr>
        <a:xfrm>
          <a:off x="1933575" y="390525"/>
          <a:ext cx="361950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581025</xdr:colOff>
      <xdr:row>0</xdr:row>
      <xdr:rowOff>38100</xdr:rowOff>
    </xdr:from>
    <xdr:to>
      <xdr:col>7</xdr:col>
      <xdr:colOff>600075</xdr:colOff>
      <xdr:row>6</xdr:row>
      <xdr:rowOff>0</xdr:rowOff>
    </xdr:to>
    <xdr:cxnSp macro="">
      <xdr:nvCxnSpPr>
        <xdr:cNvPr id="25" name="Straight Arrow Connector 24">
          <a:extLst>
            <a:ext uri="{FF2B5EF4-FFF2-40B4-BE49-F238E27FC236}">
              <a16:creationId xmlns:a16="http://schemas.microsoft.com/office/drawing/2014/main" id="{3F5B8D71-88D4-4A46-B00A-B2F5A4E967C0}"/>
            </a:ext>
          </a:extLst>
        </xdr:cNvPr>
        <xdr:cNvCxnSpPr/>
      </xdr:nvCxnSpPr>
      <xdr:spPr>
        <a:xfrm flipV="1">
          <a:off x="4848225" y="38100"/>
          <a:ext cx="19050" cy="11049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231602</xdr:colOff>
      <xdr:row>5</xdr:row>
      <xdr:rowOff>185411</xdr:rowOff>
    </xdr:from>
    <xdr:to>
      <xdr:col>17</xdr:col>
      <xdr:colOff>212029</xdr:colOff>
      <xdr:row>5</xdr:row>
      <xdr:rowOff>189195</xdr:rowOff>
    </xdr:to>
    <xdr:cxnSp macro="">
      <xdr:nvCxnSpPr>
        <xdr:cNvPr id="26" name="Straight Arrow Connector 25">
          <a:extLst>
            <a:ext uri="{FF2B5EF4-FFF2-40B4-BE49-F238E27FC236}">
              <a16:creationId xmlns:a16="http://schemas.microsoft.com/office/drawing/2014/main" id="{81E82802-7A8F-4391-A2A5-BE00A7C03DBC}"/>
            </a:ext>
          </a:extLst>
        </xdr:cNvPr>
        <xdr:cNvCxnSpPr/>
      </xdr:nvCxnSpPr>
      <xdr:spPr>
        <a:xfrm>
          <a:off x="4498802" y="1137911"/>
          <a:ext cx="6076427" cy="378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9786</xdr:colOff>
      <xdr:row>0</xdr:row>
      <xdr:rowOff>185933</xdr:rowOff>
    </xdr:from>
    <xdr:to>
      <xdr:col>8</xdr:col>
      <xdr:colOff>78288</xdr:colOff>
      <xdr:row>0</xdr:row>
      <xdr:rowOff>185933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6E6DC012-D8DA-4D96-92FC-77D131BE6565}"/>
            </a:ext>
          </a:extLst>
        </xdr:cNvPr>
        <xdr:cNvCxnSpPr/>
      </xdr:nvCxnSpPr>
      <xdr:spPr>
        <a:xfrm>
          <a:off x="4886586" y="185933"/>
          <a:ext cx="68502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233950</xdr:colOff>
      <xdr:row>1</xdr:row>
      <xdr:rowOff>188281</xdr:rowOff>
    </xdr:from>
    <xdr:to>
      <xdr:col>8</xdr:col>
      <xdr:colOff>64327</xdr:colOff>
      <xdr:row>1</xdr:row>
      <xdr:rowOff>188281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9EEECC58-48C9-43C8-BD45-1C673F921CE7}"/>
            </a:ext>
          </a:extLst>
        </xdr:cNvPr>
        <xdr:cNvCxnSpPr/>
      </xdr:nvCxnSpPr>
      <xdr:spPr>
        <a:xfrm>
          <a:off x="4501150" y="378781"/>
          <a:ext cx="439977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1435</xdr:colOff>
      <xdr:row>3</xdr:row>
      <xdr:rowOff>4697</xdr:rowOff>
    </xdr:from>
    <xdr:to>
      <xdr:col>8</xdr:col>
      <xdr:colOff>69937</xdr:colOff>
      <xdr:row>3</xdr:row>
      <xdr:rowOff>4697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1F57AA6C-B1CC-40F1-A64E-9F9860F94C86}"/>
            </a:ext>
          </a:extLst>
        </xdr:cNvPr>
        <xdr:cNvCxnSpPr/>
      </xdr:nvCxnSpPr>
      <xdr:spPr>
        <a:xfrm>
          <a:off x="4878235" y="576197"/>
          <a:ext cx="68502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235385</xdr:colOff>
      <xdr:row>4</xdr:row>
      <xdr:rowOff>522</xdr:rowOff>
    </xdr:from>
    <xdr:to>
      <xdr:col>8</xdr:col>
      <xdr:colOff>65762</xdr:colOff>
      <xdr:row>4</xdr:row>
      <xdr:rowOff>522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BF270F9A-27B9-4860-B387-CB2E28C09302}"/>
            </a:ext>
          </a:extLst>
        </xdr:cNvPr>
        <xdr:cNvCxnSpPr/>
      </xdr:nvCxnSpPr>
      <xdr:spPr>
        <a:xfrm>
          <a:off x="4502585" y="762522"/>
          <a:ext cx="439977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227947</xdr:colOff>
      <xdr:row>4</xdr:row>
      <xdr:rowOff>188804</xdr:rowOff>
    </xdr:from>
    <xdr:to>
      <xdr:col>8</xdr:col>
      <xdr:colOff>58324</xdr:colOff>
      <xdr:row>4</xdr:row>
      <xdr:rowOff>188804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82BF3FA9-7473-4CD4-B81A-E44486BD1EAE}"/>
            </a:ext>
          </a:extLst>
        </xdr:cNvPr>
        <xdr:cNvCxnSpPr/>
      </xdr:nvCxnSpPr>
      <xdr:spPr>
        <a:xfrm>
          <a:off x="4495147" y="950804"/>
          <a:ext cx="439977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218553</xdr:colOff>
      <xdr:row>5</xdr:row>
      <xdr:rowOff>114170</xdr:rowOff>
    </xdr:from>
    <xdr:to>
      <xdr:col>8</xdr:col>
      <xdr:colOff>218553</xdr:colOff>
      <xdr:row>6</xdr:row>
      <xdr:rowOff>3262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F84E3412-C44A-4A49-8825-073A3BB5633A}"/>
            </a:ext>
          </a:extLst>
        </xdr:cNvPr>
        <xdr:cNvCxnSpPr/>
      </xdr:nvCxnSpPr>
      <xdr:spPr>
        <a:xfrm>
          <a:off x="5095353" y="1066670"/>
          <a:ext cx="0" cy="7959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2349</xdr:colOff>
      <xdr:row>5</xdr:row>
      <xdr:rowOff>116518</xdr:rowOff>
    </xdr:from>
    <xdr:to>
      <xdr:col>10</xdr:col>
      <xdr:colOff>2349</xdr:colOff>
      <xdr:row>6</xdr:row>
      <xdr:rowOff>5610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4B171AD6-CF22-4C92-A037-54704D58B0E6}"/>
            </a:ext>
          </a:extLst>
        </xdr:cNvPr>
        <xdr:cNvCxnSpPr/>
      </xdr:nvCxnSpPr>
      <xdr:spPr>
        <a:xfrm>
          <a:off x="6098349" y="1069018"/>
          <a:ext cx="0" cy="7959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4698</xdr:colOff>
      <xdr:row>5</xdr:row>
      <xdr:rowOff>115605</xdr:rowOff>
    </xdr:from>
    <xdr:to>
      <xdr:col>11</xdr:col>
      <xdr:colOff>4698</xdr:colOff>
      <xdr:row>6</xdr:row>
      <xdr:rowOff>4697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B520E064-5FA3-42FE-86DA-0163DE84A388}"/>
            </a:ext>
          </a:extLst>
        </xdr:cNvPr>
        <xdr:cNvCxnSpPr/>
      </xdr:nvCxnSpPr>
      <xdr:spPr>
        <a:xfrm>
          <a:off x="6710298" y="1068105"/>
          <a:ext cx="0" cy="7959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522</xdr:colOff>
      <xdr:row>5</xdr:row>
      <xdr:rowOff>114691</xdr:rowOff>
    </xdr:from>
    <xdr:to>
      <xdr:col>12</xdr:col>
      <xdr:colOff>522</xdr:colOff>
      <xdr:row>6</xdr:row>
      <xdr:rowOff>3783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5C0E4E57-2943-4C38-8B8D-C94DE5F50602}"/>
            </a:ext>
          </a:extLst>
        </xdr:cNvPr>
        <xdr:cNvCxnSpPr/>
      </xdr:nvCxnSpPr>
      <xdr:spPr>
        <a:xfrm>
          <a:off x="7315722" y="1067191"/>
          <a:ext cx="0" cy="7959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218162</xdr:colOff>
      <xdr:row>5</xdr:row>
      <xdr:rowOff>117040</xdr:rowOff>
    </xdr:from>
    <xdr:to>
      <xdr:col>12</xdr:col>
      <xdr:colOff>218162</xdr:colOff>
      <xdr:row>6</xdr:row>
      <xdr:rowOff>6132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22E93173-C2EC-4C5B-97D8-24B684CA3986}"/>
            </a:ext>
          </a:extLst>
        </xdr:cNvPr>
        <xdr:cNvCxnSpPr/>
      </xdr:nvCxnSpPr>
      <xdr:spPr>
        <a:xfrm>
          <a:off x="7533362" y="1069540"/>
          <a:ext cx="0" cy="7959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1958</xdr:colOff>
      <xdr:row>5</xdr:row>
      <xdr:rowOff>119389</xdr:rowOff>
    </xdr:from>
    <xdr:to>
      <xdr:col>14</xdr:col>
      <xdr:colOff>1958</xdr:colOff>
      <xdr:row>6</xdr:row>
      <xdr:rowOff>8481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F32F900A-0D88-495C-BAB9-05F174BF770E}"/>
            </a:ext>
          </a:extLst>
        </xdr:cNvPr>
        <xdr:cNvCxnSpPr/>
      </xdr:nvCxnSpPr>
      <xdr:spPr>
        <a:xfrm>
          <a:off x="8536358" y="1071889"/>
          <a:ext cx="0" cy="7959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5</xdr:row>
      <xdr:rowOff>114169</xdr:rowOff>
    </xdr:from>
    <xdr:to>
      <xdr:col>15</xdr:col>
      <xdr:colOff>0</xdr:colOff>
      <xdr:row>6</xdr:row>
      <xdr:rowOff>3261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956B8883-5B92-4802-A425-D346F644C59A}"/>
            </a:ext>
          </a:extLst>
        </xdr:cNvPr>
        <xdr:cNvCxnSpPr/>
      </xdr:nvCxnSpPr>
      <xdr:spPr>
        <a:xfrm>
          <a:off x="9144000" y="1066669"/>
          <a:ext cx="0" cy="7959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246998</xdr:colOff>
      <xdr:row>5</xdr:row>
      <xdr:rowOff>119780</xdr:rowOff>
    </xdr:from>
    <xdr:to>
      <xdr:col>15</xdr:col>
      <xdr:colOff>246998</xdr:colOff>
      <xdr:row>6</xdr:row>
      <xdr:rowOff>8872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46F36BE7-487B-45BC-90DD-172B72346BAC}"/>
            </a:ext>
          </a:extLst>
        </xdr:cNvPr>
        <xdr:cNvCxnSpPr/>
      </xdr:nvCxnSpPr>
      <xdr:spPr>
        <a:xfrm>
          <a:off x="9390998" y="1072280"/>
          <a:ext cx="0" cy="7959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7959</xdr:colOff>
      <xdr:row>5</xdr:row>
      <xdr:rowOff>118867</xdr:rowOff>
    </xdr:from>
    <xdr:to>
      <xdr:col>17</xdr:col>
      <xdr:colOff>7959</xdr:colOff>
      <xdr:row>6</xdr:row>
      <xdr:rowOff>7959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6534C2D-1A32-45AF-B425-51AC0DF35622}"/>
            </a:ext>
          </a:extLst>
        </xdr:cNvPr>
        <xdr:cNvCxnSpPr/>
      </xdr:nvCxnSpPr>
      <xdr:spPr>
        <a:xfrm>
          <a:off x="10371159" y="1071367"/>
          <a:ext cx="0" cy="7959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9</xdr:row>
      <xdr:rowOff>9525</xdr:rowOff>
    </xdr:from>
    <xdr:to>
      <xdr:col>1</xdr:col>
      <xdr:colOff>476250</xdr:colOff>
      <xdr:row>11</xdr:row>
      <xdr:rowOff>19050</xdr:rowOff>
    </xdr:to>
    <xdr:sp macro="" textlink="">
      <xdr:nvSpPr>
        <xdr:cNvPr id="41" name="Double Bracket 40">
          <a:extLst>
            <a:ext uri="{FF2B5EF4-FFF2-40B4-BE49-F238E27FC236}">
              <a16:creationId xmlns:a16="http://schemas.microsoft.com/office/drawing/2014/main" id="{C6864366-959E-4B75-953B-6251733189BF}"/>
            </a:ext>
          </a:extLst>
        </xdr:cNvPr>
        <xdr:cNvSpPr/>
      </xdr:nvSpPr>
      <xdr:spPr>
        <a:xfrm>
          <a:off x="723900" y="1724025"/>
          <a:ext cx="361950" cy="3905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104775</xdr:colOff>
      <xdr:row>9</xdr:row>
      <xdr:rowOff>0</xdr:rowOff>
    </xdr:from>
    <xdr:to>
      <xdr:col>3</xdr:col>
      <xdr:colOff>466725</xdr:colOff>
      <xdr:row>11</xdr:row>
      <xdr:rowOff>9525</xdr:rowOff>
    </xdr:to>
    <xdr:sp macro="" textlink="">
      <xdr:nvSpPr>
        <xdr:cNvPr id="42" name="Double Bracket 41">
          <a:extLst>
            <a:ext uri="{FF2B5EF4-FFF2-40B4-BE49-F238E27FC236}">
              <a16:creationId xmlns:a16="http://schemas.microsoft.com/office/drawing/2014/main" id="{D21C6970-49C3-409C-B490-0760BF77D631}"/>
            </a:ext>
          </a:extLst>
        </xdr:cNvPr>
        <xdr:cNvSpPr/>
      </xdr:nvSpPr>
      <xdr:spPr>
        <a:xfrm>
          <a:off x="1933575" y="1714500"/>
          <a:ext cx="361950" cy="3905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124019</xdr:colOff>
      <xdr:row>14</xdr:row>
      <xdr:rowOff>20217</xdr:rowOff>
    </xdr:from>
    <xdr:to>
      <xdr:col>1</xdr:col>
      <xdr:colOff>485969</xdr:colOff>
      <xdr:row>16</xdr:row>
      <xdr:rowOff>29742</xdr:rowOff>
    </xdr:to>
    <xdr:sp macro="" textlink="">
      <xdr:nvSpPr>
        <xdr:cNvPr id="43" name="Double Bracket 42">
          <a:extLst>
            <a:ext uri="{FF2B5EF4-FFF2-40B4-BE49-F238E27FC236}">
              <a16:creationId xmlns:a16="http://schemas.microsoft.com/office/drawing/2014/main" id="{926CCD5E-D4D7-4BD9-87BA-5073A6F445E9}"/>
            </a:ext>
          </a:extLst>
        </xdr:cNvPr>
        <xdr:cNvSpPr/>
      </xdr:nvSpPr>
      <xdr:spPr>
        <a:xfrm>
          <a:off x="733619" y="2687217"/>
          <a:ext cx="361950" cy="3905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124214</xdr:colOff>
      <xdr:row>13</xdr:row>
      <xdr:rowOff>185835</xdr:rowOff>
    </xdr:from>
    <xdr:to>
      <xdr:col>3</xdr:col>
      <xdr:colOff>486164</xdr:colOff>
      <xdr:row>16</xdr:row>
      <xdr:rowOff>972</xdr:rowOff>
    </xdr:to>
    <xdr:sp macro="" textlink="">
      <xdr:nvSpPr>
        <xdr:cNvPr id="44" name="Double Bracket 43">
          <a:extLst>
            <a:ext uri="{FF2B5EF4-FFF2-40B4-BE49-F238E27FC236}">
              <a16:creationId xmlns:a16="http://schemas.microsoft.com/office/drawing/2014/main" id="{811E05A5-C87F-447F-9DBE-E228B9D74953}"/>
            </a:ext>
          </a:extLst>
        </xdr:cNvPr>
        <xdr:cNvSpPr/>
      </xdr:nvSpPr>
      <xdr:spPr>
        <a:xfrm>
          <a:off x="1953014" y="2662335"/>
          <a:ext cx="361950" cy="386637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133934</xdr:colOff>
      <xdr:row>20</xdr:row>
      <xdr:rowOff>20799</xdr:rowOff>
    </xdr:from>
    <xdr:to>
      <xdr:col>0</xdr:col>
      <xdr:colOff>495884</xdr:colOff>
      <xdr:row>22</xdr:row>
      <xdr:rowOff>39849</xdr:rowOff>
    </xdr:to>
    <xdr:sp macro="" textlink="">
      <xdr:nvSpPr>
        <xdr:cNvPr id="45" name="Double Bracket 44">
          <a:extLst>
            <a:ext uri="{FF2B5EF4-FFF2-40B4-BE49-F238E27FC236}">
              <a16:creationId xmlns:a16="http://schemas.microsoft.com/office/drawing/2014/main" id="{2405B8F7-0868-4143-BE04-E9B6CABF3DE3}"/>
            </a:ext>
          </a:extLst>
        </xdr:cNvPr>
        <xdr:cNvSpPr/>
      </xdr:nvSpPr>
      <xdr:spPr>
        <a:xfrm>
          <a:off x="133934" y="3830799"/>
          <a:ext cx="361950" cy="4000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162508</xdr:colOff>
      <xdr:row>26</xdr:row>
      <xdr:rowOff>1361</xdr:rowOff>
    </xdr:from>
    <xdr:to>
      <xdr:col>3</xdr:col>
      <xdr:colOff>524458</xdr:colOff>
      <xdr:row>28</xdr:row>
      <xdr:rowOff>10886</xdr:rowOff>
    </xdr:to>
    <xdr:sp macro="" textlink="">
      <xdr:nvSpPr>
        <xdr:cNvPr id="46" name="Double Bracket 45">
          <a:extLst>
            <a:ext uri="{FF2B5EF4-FFF2-40B4-BE49-F238E27FC236}">
              <a16:creationId xmlns:a16="http://schemas.microsoft.com/office/drawing/2014/main" id="{9BD7595B-7844-46D9-A2A4-9DB417A97376}"/>
            </a:ext>
          </a:extLst>
        </xdr:cNvPr>
        <xdr:cNvSpPr/>
      </xdr:nvSpPr>
      <xdr:spPr>
        <a:xfrm>
          <a:off x="1991308" y="4954361"/>
          <a:ext cx="361950" cy="3905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123631</xdr:colOff>
      <xdr:row>26</xdr:row>
      <xdr:rowOff>1944</xdr:rowOff>
    </xdr:from>
    <xdr:to>
      <xdr:col>0</xdr:col>
      <xdr:colOff>485581</xdr:colOff>
      <xdr:row>28</xdr:row>
      <xdr:rowOff>11469</xdr:rowOff>
    </xdr:to>
    <xdr:sp macro="" textlink="">
      <xdr:nvSpPr>
        <xdr:cNvPr id="47" name="Double Bracket 46">
          <a:extLst>
            <a:ext uri="{FF2B5EF4-FFF2-40B4-BE49-F238E27FC236}">
              <a16:creationId xmlns:a16="http://schemas.microsoft.com/office/drawing/2014/main" id="{313C5A22-D813-4F4F-A24D-F553FFAC1204}"/>
            </a:ext>
          </a:extLst>
        </xdr:cNvPr>
        <xdr:cNvSpPr/>
      </xdr:nvSpPr>
      <xdr:spPr>
        <a:xfrm>
          <a:off x="123631" y="4954944"/>
          <a:ext cx="361950" cy="3905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104581</xdr:colOff>
      <xdr:row>26</xdr:row>
      <xdr:rowOff>30519</xdr:rowOff>
    </xdr:from>
    <xdr:to>
      <xdr:col>1</xdr:col>
      <xdr:colOff>466531</xdr:colOff>
      <xdr:row>28</xdr:row>
      <xdr:rowOff>40044</xdr:rowOff>
    </xdr:to>
    <xdr:sp macro="" textlink="">
      <xdr:nvSpPr>
        <xdr:cNvPr id="48" name="Double Bracket 47">
          <a:extLst>
            <a:ext uri="{FF2B5EF4-FFF2-40B4-BE49-F238E27FC236}">
              <a16:creationId xmlns:a16="http://schemas.microsoft.com/office/drawing/2014/main" id="{1711D9FA-2A0B-4B29-B7FB-CC94ABCE66A8}"/>
            </a:ext>
          </a:extLst>
        </xdr:cNvPr>
        <xdr:cNvSpPr/>
      </xdr:nvSpPr>
      <xdr:spPr>
        <a:xfrm>
          <a:off x="714181" y="4983519"/>
          <a:ext cx="361950" cy="3905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0</xdr:colOff>
      <xdr:row>7</xdr:row>
      <xdr:rowOff>180975</xdr:rowOff>
    </xdr:from>
    <xdr:to>
      <xdr:col>8</xdr:col>
      <xdr:colOff>9525</xdr:colOff>
      <xdr:row>14</xdr:row>
      <xdr:rowOff>0</xdr:rowOff>
    </xdr:to>
    <xdr:cxnSp macro="">
      <xdr:nvCxnSpPr>
        <xdr:cNvPr id="49" name="Straight Arrow Connector 48">
          <a:extLst>
            <a:ext uri="{FF2B5EF4-FFF2-40B4-BE49-F238E27FC236}">
              <a16:creationId xmlns:a16="http://schemas.microsoft.com/office/drawing/2014/main" id="{937603DF-7E93-4EFF-8864-D8AE94AD7E67}"/>
            </a:ext>
          </a:extLst>
        </xdr:cNvPr>
        <xdr:cNvCxnSpPr/>
      </xdr:nvCxnSpPr>
      <xdr:spPr>
        <a:xfrm flipV="1">
          <a:off x="4876800" y="1514475"/>
          <a:ext cx="9525" cy="115252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7807</xdr:colOff>
      <xdr:row>13</xdr:row>
      <xdr:rowOff>183473</xdr:rowOff>
    </xdr:from>
    <xdr:to>
      <xdr:col>15</xdr:col>
      <xdr:colOff>23422</xdr:colOff>
      <xdr:row>14</xdr:row>
      <xdr:rowOff>7808</xdr:rowOff>
    </xdr:to>
    <xdr:cxnSp macro="">
      <xdr:nvCxnSpPr>
        <xdr:cNvPr id="50" name="Straight Arrow Connector 49">
          <a:extLst>
            <a:ext uri="{FF2B5EF4-FFF2-40B4-BE49-F238E27FC236}">
              <a16:creationId xmlns:a16="http://schemas.microsoft.com/office/drawing/2014/main" id="{5F697295-FE91-4DC2-9B3B-4A4604A4628F}"/>
            </a:ext>
          </a:extLst>
        </xdr:cNvPr>
        <xdr:cNvCxnSpPr/>
      </xdr:nvCxnSpPr>
      <xdr:spPr>
        <a:xfrm flipV="1">
          <a:off x="4884607" y="2659973"/>
          <a:ext cx="4282815" cy="1483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4372</xdr:colOff>
      <xdr:row>16</xdr:row>
      <xdr:rowOff>561</xdr:rowOff>
    </xdr:from>
    <xdr:to>
      <xdr:col>8</xdr:col>
      <xdr:colOff>13897</xdr:colOff>
      <xdr:row>22</xdr:row>
      <xdr:rowOff>10866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505BAA9F-8A00-45B3-B0F1-FA448982A7D4}"/>
            </a:ext>
          </a:extLst>
        </xdr:cNvPr>
        <xdr:cNvCxnSpPr/>
      </xdr:nvCxnSpPr>
      <xdr:spPr>
        <a:xfrm flipV="1">
          <a:off x="4881172" y="3048561"/>
          <a:ext cx="9525" cy="115330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12179</xdr:colOff>
      <xdr:row>22</xdr:row>
      <xdr:rowOff>3059</xdr:rowOff>
    </xdr:from>
    <xdr:to>
      <xdr:col>15</xdr:col>
      <xdr:colOff>27794</xdr:colOff>
      <xdr:row>22</xdr:row>
      <xdr:rowOff>21782</xdr:rowOff>
    </xdr:to>
    <xdr:cxnSp macro="">
      <xdr:nvCxnSpPr>
        <xdr:cNvPr id="52" name="Straight Arrow Connector 51">
          <a:extLst>
            <a:ext uri="{FF2B5EF4-FFF2-40B4-BE49-F238E27FC236}">
              <a16:creationId xmlns:a16="http://schemas.microsoft.com/office/drawing/2014/main" id="{8C490A8B-ED97-4389-A72B-EB193CC56B4A}"/>
            </a:ext>
          </a:extLst>
        </xdr:cNvPr>
        <xdr:cNvCxnSpPr/>
      </xdr:nvCxnSpPr>
      <xdr:spPr>
        <a:xfrm flipV="1">
          <a:off x="4888979" y="4194059"/>
          <a:ext cx="4282815" cy="1872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4106</xdr:colOff>
      <xdr:row>10</xdr:row>
      <xdr:rowOff>4105</xdr:rowOff>
    </xdr:from>
    <xdr:to>
      <xdr:col>10</xdr:col>
      <xdr:colOff>0</xdr:colOff>
      <xdr:row>13</xdr:row>
      <xdr:rowOff>184752</xdr:rowOff>
    </xdr:to>
    <xdr:cxnSp macro="">
      <xdr:nvCxnSpPr>
        <xdr:cNvPr id="53" name="Straight Arrow Connector 52">
          <a:extLst>
            <a:ext uri="{FF2B5EF4-FFF2-40B4-BE49-F238E27FC236}">
              <a16:creationId xmlns:a16="http://schemas.microsoft.com/office/drawing/2014/main" id="{66BA6E86-379F-425B-9E5E-4C05BCA16916}"/>
            </a:ext>
          </a:extLst>
        </xdr:cNvPr>
        <xdr:cNvCxnSpPr/>
      </xdr:nvCxnSpPr>
      <xdr:spPr>
        <a:xfrm flipV="1">
          <a:off x="4880906" y="1909105"/>
          <a:ext cx="1215094" cy="752147"/>
        </a:xfrm>
        <a:prstGeom prst="straightConnector1">
          <a:avLst/>
        </a:prstGeom>
        <a:ln>
          <a:tailEnd type="triangl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8</xdr:col>
      <xdr:colOff>4106</xdr:colOff>
      <xdr:row>12</xdr:row>
      <xdr:rowOff>0</xdr:rowOff>
    </xdr:from>
    <xdr:to>
      <xdr:col>14</xdr:col>
      <xdr:colOff>0</xdr:colOff>
      <xdr:row>14</xdr:row>
      <xdr:rowOff>0</xdr:rowOff>
    </xdr:to>
    <xdr:cxnSp macro="">
      <xdr:nvCxnSpPr>
        <xdr:cNvPr id="54" name="Straight Arrow Connector 53">
          <a:extLst>
            <a:ext uri="{FF2B5EF4-FFF2-40B4-BE49-F238E27FC236}">
              <a16:creationId xmlns:a16="http://schemas.microsoft.com/office/drawing/2014/main" id="{94DC9100-965C-462B-A875-2AA3E7658ECD}"/>
            </a:ext>
          </a:extLst>
        </xdr:cNvPr>
        <xdr:cNvCxnSpPr/>
      </xdr:nvCxnSpPr>
      <xdr:spPr>
        <a:xfrm flipV="1">
          <a:off x="4880906" y="2286000"/>
          <a:ext cx="3653494" cy="3810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242160</xdr:colOff>
      <xdr:row>18</xdr:row>
      <xdr:rowOff>16144</xdr:rowOff>
    </xdr:from>
    <xdr:to>
      <xdr:col>15</xdr:col>
      <xdr:colOff>8072</xdr:colOff>
      <xdr:row>22</xdr:row>
      <xdr:rowOff>8071</xdr:rowOff>
    </xdr:to>
    <xdr:cxnSp macro="">
      <xdr:nvCxnSpPr>
        <xdr:cNvPr id="55" name="Straight Arrow Connector 54">
          <a:extLst>
            <a:ext uri="{FF2B5EF4-FFF2-40B4-BE49-F238E27FC236}">
              <a16:creationId xmlns:a16="http://schemas.microsoft.com/office/drawing/2014/main" id="{61F2DD1C-D913-4AFE-9796-9D08E0AFA681}"/>
            </a:ext>
          </a:extLst>
        </xdr:cNvPr>
        <xdr:cNvCxnSpPr/>
      </xdr:nvCxnSpPr>
      <xdr:spPr>
        <a:xfrm flipV="1">
          <a:off x="4509360" y="3445144"/>
          <a:ext cx="4642712" cy="753927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7442</xdr:colOff>
      <xdr:row>19</xdr:row>
      <xdr:rowOff>133946</xdr:rowOff>
    </xdr:from>
    <xdr:to>
      <xdr:col>12</xdr:col>
      <xdr:colOff>70693</xdr:colOff>
      <xdr:row>22</xdr:row>
      <xdr:rowOff>14883</xdr:rowOff>
    </xdr:to>
    <xdr:cxnSp macro="">
      <xdr:nvCxnSpPr>
        <xdr:cNvPr id="56" name="Straight Arrow Connector 55">
          <a:extLst>
            <a:ext uri="{FF2B5EF4-FFF2-40B4-BE49-F238E27FC236}">
              <a16:creationId xmlns:a16="http://schemas.microsoft.com/office/drawing/2014/main" id="{FC976F4E-15E3-4320-ABCB-71352998862F}"/>
            </a:ext>
          </a:extLst>
        </xdr:cNvPr>
        <xdr:cNvCxnSpPr/>
      </xdr:nvCxnSpPr>
      <xdr:spPr>
        <a:xfrm flipV="1">
          <a:off x="4884242" y="3753446"/>
          <a:ext cx="2501651" cy="452437"/>
        </a:xfrm>
        <a:prstGeom prst="straightConnector1">
          <a:avLst/>
        </a:prstGeom>
        <a:ln>
          <a:tailEnd type="triangl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182718</xdr:colOff>
      <xdr:row>2</xdr:row>
      <xdr:rowOff>39849</xdr:rowOff>
    </xdr:from>
    <xdr:to>
      <xdr:col>23</xdr:col>
      <xdr:colOff>436006</xdr:colOff>
      <xdr:row>4</xdr:row>
      <xdr:rowOff>68424</xdr:rowOff>
    </xdr:to>
    <xdr:sp macro="" textlink="">
      <xdr:nvSpPr>
        <xdr:cNvPr id="57" name="Double Bracket 56">
          <a:extLst>
            <a:ext uri="{FF2B5EF4-FFF2-40B4-BE49-F238E27FC236}">
              <a16:creationId xmlns:a16="http://schemas.microsoft.com/office/drawing/2014/main" id="{A82E3028-6F5D-4830-BA49-C20167E5173E}"/>
            </a:ext>
          </a:extLst>
        </xdr:cNvPr>
        <xdr:cNvSpPr/>
      </xdr:nvSpPr>
      <xdr:spPr>
        <a:xfrm>
          <a:off x="13593918" y="420849"/>
          <a:ext cx="862888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28</xdr:col>
      <xdr:colOff>169889</xdr:colOff>
      <xdr:row>2</xdr:row>
      <xdr:rowOff>17300</xdr:rowOff>
    </xdr:from>
    <xdr:to>
      <xdr:col>29</xdr:col>
      <xdr:colOff>423176</xdr:colOff>
      <xdr:row>4</xdr:row>
      <xdr:rowOff>45875</xdr:rowOff>
    </xdr:to>
    <xdr:sp macro="" textlink="">
      <xdr:nvSpPr>
        <xdr:cNvPr id="58" name="Double Bracket 57">
          <a:extLst>
            <a:ext uri="{FF2B5EF4-FFF2-40B4-BE49-F238E27FC236}">
              <a16:creationId xmlns:a16="http://schemas.microsoft.com/office/drawing/2014/main" id="{4FB02790-EA8E-4566-97AD-0524C08CC7BD}"/>
            </a:ext>
          </a:extLst>
        </xdr:cNvPr>
        <xdr:cNvSpPr/>
      </xdr:nvSpPr>
      <xdr:spPr>
        <a:xfrm>
          <a:off x="17238689" y="398300"/>
          <a:ext cx="862887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25</xdr:col>
      <xdr:colOff>166778</xdr:colOff>
      <xdr:row>2</xdr:row>
      <xdr:rowOff>43348</xdr:rowOff>
    </xdr:from>
    <xdr:to>
      <xdr:col>26</xdr:col>
      <xdr:colOff>420066</xdr:colOff>
      <xdr:row>4</xdr:row>
      <xdr:rowOff>71923</xdr:rowOff>
    </xdr:to>
    <xdr:sp macro="" textlink="">
      <xdr:nvSpPr>
        <xdr:cNvPr id="59" name="Double Bracket 58">
          <a:extLst>
            <a:ext uri="{FF2B5EF4-FFF2-40B4-BE49-F238E27FC236}">
              <a16:creationId xmlns:a16="http://schemas.microsoft.com/office/drawing/2014/main" id="{7EACEB2D-D390-40B0-B5CF-690A3AF86BD9}"/>
            </a:ext>
          </a:extLst>
        </xdr:cNvPr>
        <xdr:cNvSpPr/>
      </xdr:nvSpPr>
      <xdr:spPr>
        <a:xfrm>
          <a:off x="15406778" y="424348"/>
          <a:ext cx="862888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22</xdr:col>
      <xdr:colOff>226844</xdr:colOff>
      <xdr:row>8</xdr:row>
      <xdr:rowOff>193415</xdr:rowOff>
    </xdr:from>
    <xdr:to>
      <xdr:col>23</xdr:col>
      <xdr:colOff>480132</xdr:colOff>
      <xdr:row>11</xdr:row>
      <xdr:rowOff>27602</xdr:rowOff>
    </xdr:to>
    <xdr:sp macro="" textlink="">
      <xdr:nvSpPr>
        <xdr:cNvPr id="60" name="Double Bracket 59">
          <a:extLst>
            <a:ext uri="{FF2B5EF4-FFF2-40B4-BE49-F238E27FC236}">
              <a16:creationId xmlns:a16="http://schemas.microsoft.com/office/drawing/2014/main" id="{CBBF8753-497A-4FEC-8309-88BD19B92C11}"/>
            </a:ext>
          </a:extLst>
        </xdr:cNvPr>
        <xdr:cNvSpPr/>
      </xdr:nvSpPr>
      <xdr:spPr>
        <a:xfrm>
          <a:off x="13638044" y="1717415"/>
          <a:ext cx="862888" cy="405687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27</xdr:col>
      <xdr:colOff>166779</xdr:colOff>
      <xdr:row>9</xdr:row>
      <xdr:rowOff>23908</xdr:rowOff>
    </xdr:from>
    <xdr:to>
      <xdr:col>28</xdr:col>
      <xdr:colOff>420067</xdr:colOff>
      <xdr:row>11</xdr:row>
      <xdr:rowOff>52483</xdr:rowOff>
    </xdr:to>
    <xdr:sp macro="" textlink="">
      <xdr:nvSpPr>
        <xdr:cNvPr id="61" name="Double Bracket 60">
          <a:extLst>
            <a:ext uri="{FF2B5EF4-FFF2-40B4-BE49-F238E27FC236}">
              <a16:creationId xmlns:a16="http://schemas.microsoft.com/office/drawing/2014/main" id="{CC78124B-B954-4F70-B00E-EF2733527D14}"/>
            </a:ext>
          </a:extLst>
        </xdr:cNvPr>
        <xdr:cNvSpPr/>
      </xdr:nvSpPr>
      <xdr:spPr>
        <a:xfrm>
          <a:off x="16625979" y="1738408"/>
          <a:ext cx="862888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22</xdr:col>
      <xdr:colOff>187579</xdr:colOff>
      <xdr:row>16</xdr:row>
      <xdr:rowOff>41009</xdr:rowOff>
    </xdr:from>
    <xdr:to>
      <xdr:col>23</xdr:col>
      <xdr:colOff>440867</xdr:colOff>
      <xdr:row>18</xdr:row>
      <xdr:rowOff>69584</xdr:rowOff>
    </xdr:to>
    <xdr:sp macro="" textlink="">
      <xdr:nvSpPr>
        <xdr:cNvPr id="62" name="Double Bracket 61">
          <a:extLst>
            <a:ext uri="{FF2B5EF4-FFF2-40B4-BE49-F238E27FC236}">
              <a16:creationId xmlns:a16="http://schemas.microsoft.com/office/drawing/2014/main" id="{AF0F4348-1007-4164-AC40-6DE2E3CA1526}"/>
            </a:ext>
          </a:extLst>
        </xdr:cNvPr>
        <xdr:cNvSpPr/>
      </xdr:nvSpPr>
      <xdr:spPr>
        <a:xfrm>
          <a:off x="13598779" y="3089009"/>
          <a:ext cx="862888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24</xdr:col>
      <xdr:colOff>593656</xdr:colOff>
      <xdr:row>16</xdr:row>
      <xdr:rowOff>41594</xdr:rowOff>
    </xdr:from>
    <xdr:to>
      <xdr:col>27</xdr:col>
      <xdr:colOff>438146</xdr:colOff>
      <xdr:row>18</xdr:row>
      <xdr:rowOff>70169</xdr:rowOff>
    </xdr:to>
    <xdr:sp macro="" textlink="">
      <xdr:nvSpPr>
        <xdr:cNvPr id="63" name="Double Bracket 62">
          <a:extLst>
            <a:ext uri="{FF2B5EF4-FFF2-40B4-BE49-F238E27FC236}">
              <a16:creationId xmlns:a16="http://schemas.microsoft.com/office/drawing/2014/main" id="{A7D77ACB-5583-4195-82D2-F13CFB8D704C}"/>
            </a:ext>
          </a:extLst>
        </xdr:cNvPr>
        <xdr:cNvSpPr/>
      </xdr:nvSpPr>
      <xdr:spPr>
        <a:xfrm>
          <a:off x="15224056" y="3089594"/>
          <a:ext cx="1673290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29</xdr:col>
      <xdr:colOff>73474</xdr:colOff>
      <xdr:row>16</xdr:row>
      <xdr:rowOff>29348</xdr:rowOff>
    </xdr:from>
    <xdr:to>
      <xdr:col>31</xdr:col>
      <xdr:colOff>530285</xdr:colOff>
      <xdr:row>18</xdr:row>
      <xdr:rowOff>57923</xdr:rowOff>
    </xdr:to>
    <xdr:sp macro="" textlink="">
      <xdr:nvSpPr>
        <xdr:cNvPr id="64" name="Double Bracket 63">
          <a:extLst>
            <a:ext uri="{FF2B5EF4-FFF2-40B4-BE49-F238E27FC236}">
              <a16:creationId xmlns:a16="http://schemas.microsoft.com/office/drawing/2014/main" id="{B05DCFC7-C058-46BD-97DB-5F5293B1C0BA}"/>
            </a:ext>
          </a:extLst>
        </xdr:cNvPr>
        <xdr:cNvSpPr/>
      </xdr:nvSpPr>
      <xdr:spPr>
        <a:xfrm>
          <a:off x="17751874" y="3077348"/>
          <a:ext cx="1676011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22</xdr:col>
      <xdr:colOff>175915</xdr:colOff>
      <xdr:row>26</xdr:row>
      <xdr:rowOff>175332</xdr:rowOff>
    </xdr:from>
    <xdr:to>
      <xdr:col>23</xdr:col>
      <xdr:colOff>445144</xdr:colOff>
      <xdr:row>29</xdr:row>
      <xdr:rowOff>4855</xdr:rowOff>
    </xdr:to>
    <xdr:sp macro="" textlink="">
      <xdr:nvSpPr>
        <xdr:cNvPr id="65" name="Double Bracket 64">
          <a:extLst>
            <a:ext uri="{FF2B5EF4-FFF2-40B4-BE49-F238E27FC236}">
              <a16:creationId xmlns:a16="http://schemas.microsoft.com/office/drawing/2014/main" id="{D34ECA57-C692-414C-AA95-912EABA6EFF6}"/>
            </a:ext>
          </a:extLst>
        </xdr:cNvPr>
        <xdr:cNvSpPr/>
      </xdr:nvSpPr>
      <xdr:spPr>
        <a:xfrm>
          <a:off x="13587115" y="5128332"/>
          <a:ext cx="878829" cy="401023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22</xdr:col>
      <xdr:colOff>202547</xdr:colOff>
      <xdr:row>21</xdr:row>
      <xdr:rowOff>4466</xdr:rowOff>
    </xdr:from>
    <xdr:to>
      <xdr:col>23</xdr:col>
      <xdr:colOff>455835</xdr:colOff>
      <xdr:row>23</xdr:row>
      <xdr:rowOff>33042</xdr:rowOff>
    </xdr:to>
    <xdr:sp macro="" textlink="">
      <xdr:nvSpPr>
        <xdr:cNvPr id="66" name="Double Bracket 65">
          <a:extLst>
            <a:ext uri="{FF2B5EF4-FFF2-40B4-BE49-F238E27FC236}">
              <a16:creationId xmlns:a16="http://schemas.microsoft.com/office/drawing/2014/main" id="{3AFD1C53-5102-40E2-AA75-59B4FD852204}"/>
            </a:ext>
          </a:extLst>
        </xdr:cNvPr>
        <xdr:cNvSpPr/>
      </xdr:nvSpPr>
      <xdr:spPr>
        <a:xfrm>
          <a:off x="13613747" y="4004966"/>
          <a:ext cx="862888" cy="409576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25</xdr:col>
      <xdr:colOff>96024</xdr:colOff>
      <xdr:row>21</xdr:row>
      <xdr:rowOff>14185</xdr:rowOff>
    </xdr:from>
    <xdr:to>
      <xdr:col>25</xdr:col>
      <xdr:colOff>475080</xdr:colOff>
      <xdr:row>23</xdr:row>
      <xdr:rowOff>42761</xdr:rowOff>
    </xdr:to>
    <xdr:sp macro="" textlink="">
      <xdr:nvSpPr>
        <xdr:cNvPr id="67" name="Double Bracket 66">
          <a:extLst>
            <a:ext uri="{FF2B5EF4-FFF2-40B4-BE49-F238E27FC236}">
              <a16:creationId xmlns:a16="http://schemas.microsoft.com/office/drawing/2014/main" id="{6FC1823F-0A74-4B38-9BF6-F58117E9C398}"/>
            </a:ext>
          </a:extLst>
        </xdr:cNvPr>
        <xdr:cNvSpPr/>
      </xdr:nvSpPr>
      <xdr:spPr>
        <a:xfrm>
          <a:off x="15336024" y="4014685"/>
          <a:ext cx="379056" cy="409576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27</xdr:col>
      <xdr:colOff>96217</xdr:colOff>
      <xdr:row>21</xdr:row>
      <xdr:rowOff>13798</xdr:rowOff>
    </xdr:from>
    <xdr:to>
      <xdr:col>27</xdr:col>
      <xdr:colOff>465555</xdr:colOff>
      <xdr:row>23</xdr:row>
      <xdr:rowOff>42374</xdr:rowOff>
    </xdr:to>
    <xdr:sp macro="" textlink="">
      <xdr:nvSpPr>
        <xdr:cNvPr id="68" name="Double Bracket 67">
          <a:extLst>
            <a:ext uri="{FF2B5EF4-FFF2-40B4-BE49-F238E27FC236}">
              <a16:creationId xmlns:a16="http://schemas.microsoft.com/office/drawing/2014/main" id="{76291534-3DCD-431D-B9A5-D6CC67BE6B6A}"/>
            </a:ext>
          </a:extLst>
        </xdr:cNvPr>
        <xdr:cNvSpPr/>
      </xdr:nvSpPr>
      <xdr:spPr>
        <a:xfrm>
          <a:off x="16555417" y="4014298"/>
          <a:ext cx="369338" cy="409576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25</xdr:col>
      <xdr:colOff>125179</xdr:colOff>
      <xdr:row>27</xdr:row>
      <xdr:rowOff>6799</xdr:rowOff>
    </xdr:from>
    <xdr:to>
      <xdr:col>26</xdr:col>
      <xdr:colOff>394408</xdr:colOff>
      <xdr:row>29</xdr:row>
      <xdr:rowOff>30709</xdr:rowOff>
    </xdr:to>
    <xdr:sp macro="" textlink="">
      <xdr:nvSpPr>
        <xdr:cNvPr id="69" name="Double Bracket 68">
          <a:extLst>
            <a:ext uri="{FF2B5EF4-FFF2-40B4-BE49-F238E27FC236}">
              <a16:creationId xmlns:a16="http://schemas.microsoft.com/office/drawing/2014/main" id="{73B454F8-5287-4B3B-9BEA-DB6C4334D22F}"/>
            </a:ext>
          </a:extLst>
        </xdr:cNvPr>
        <xdr:cNvSpPr/>
      </xdr:nvSpPr>
      <xdr:spPr>
        <a:xfrm>
          <a:off x="15365179" y="5150299"/>
          <a:ext cx="878829" cy="40491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28</xdr:col>
      <xdr:colOff>149670</xdr:colOff>
      <xdr:row>26</xdr:row>
      <xdr:rowOff>175526</xdr:rowOff>
    </xdr:from>
    <xdr:to>
      <xdr:col>29</xdr:col>
      <xdr:colOff>418899</xdr:colOff>
      <xdr:row>29</xdr:row>
      <xdr:rowOff>5049</xdr:rowOff>
    </xdr:to>
    <xdr:sp macro="" textlink="">
      <xdr:nvSpPr>
        <xdr:cNvPr id="70" name="Double Bracket 69">
          <a:extLst>
            <a:ext uri="{FF2B5EF4-FFF2-40B4-BE49-F238E27FC236}">
              <a16:creationId xmlns:a16="http://schemas.microsoft.com/office/drawing/2014/main" id="{755D9504-5572-4183-A500-39D488AFE53B}"/>
            </a:ext>
          </a:extLst>
        </xdr:cNvPr>
        <xdr:cNvSpPr/>
      </xdr:nvSpPr>
      <xdr:spPr>
        <a:xfrm>
          <a:off x="17218470" y="5128526"/>
          <a:ext cx="878829" cy="401023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31</xdr:col>
      <xdr:colOff>146948</xdr:colOff>
      <xdr:row>26</xdr:row>
      <xdr:rowOff>172611</xdr:rowOff>
    </xdr:from>
    <xdr:to>
      <xdr:col>32</xdr:col>
      <xdr:colOff>416177</xdr:colOff>
      <xdr:row>29</xdr:row>
      <xdr:rowOff>2134</xdr:rowOff>
    </xdr:to>
    <xdr:sp macro="" textlink="">
      <xdr:nvSpPr>
        <xdr:cNvPr id="71" name="Double Bracket 70">
          <a:extLst>
            <a:ext uri="{FF2B5EF4-FFF2-40B4-BE49-F238E27FC236}">
              <a16:creationId xmlns:a16="http://schemas.microsoft.com/office/drawing/2014/main" id="{F2B65410-F5FD-4F9F-BC31-6BA5B972F014}"/>
            </a:ext>
          </a:extLst>
        </xdr:cNvPr>
        <xdr:cNvSpPr/>
      </xdr:nvSpPr>
      <xdr:spPr>
        <a:xfrm>
          <a:off x="19044548" y="5125611"/>
          <a:ext cx="878829" cy="401023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118967</xdr:colOff>
      <xdr:row>20</xdr:row>
      <xdr:rowOff>34601</xdr:rowOff>
    </xdr:from>
    <xdr:to>
      <xdr:col>1</xdr:col>
      <xdr:colOff>480917</xdr:colOff>
      <xdr:row>22</xdr:row>
      <xdr:rowOff>53651</xdr:rowOff>
    </xdr:to>
    <xdr:sp macro="" textlink="">
      <xdr:nvSpPr>
        <xdr:cNvPr id="72" name="Double Bracket 71">
          <a:extLst>
            <a:ext uri="{FF2B5EF4-FFF2-40B4-BE49-F238E27FC236}">
              <a16:creationId xmlns:a16="http://schemas.microsoft.com/office/drawing/2014/main" id="{0830C518-D90F-4A3E-8CA5-2FA94F3A6810}"/>
            </a:ext>
          </a:extLst>
        </xdr:cNvPr>
        <xdr:cNvSpPr/>
      </xdr:nvSpPr>
      <xdr:spPr>
        <a:xfrm>
          <a:off x="728567" y="3844601"/>
          <a:ext cx="361950" cy="4000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8</xdr:row>
      <xdr:rowOff>0</xdr:rowOff>
    </xdr:from>
    <xdr:to>
      <xdr:col>0</xdr:col>
      <xdr:colOff>219075</xdr:colOff>
      <xdr:row>13</xdr:row>
      <xdr:rowOff>38100</xdr:rowOff>
    </xdr:to>
    <xdr:sp macro="" textlink="">
      <xdr:nvSpPr>
        <xdr:cNvPr id="2" name="Left Bracket 1">
          <a:extLst>
            <a:ext uri="{FF2B5EF4-FFF2-40B4-BE49-F238E27FC236}">
              <a16:creationId xmlns:a16="http://schemas.microsoft.com/office/drawing/2014/main" id="{A2AF7283-DE01-4315-99D0-C9A74FB18894}"/>
            </a:ext>
          </a:extLst>
        </xdr:cNvPr>
        <xdr:cNvSpPr/>
      </xdr:nvSpPr>
      <xdr:spPr>
        <a:xfrm>
          <a:off x="104775" y="1524000"/>
          <a:ext cx="114300" cy="99060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361950</xdr:colOff>
      <xdr:row>8</xdr:row>
      <xdr:rowOff>0</xdr:rowOff>
    </xdr:from>
    <xdr:to>
      <xdr:col>4</xdr:col>
      <xdr:colOff>457200</xdr:colOff>
      <xdr:row>13</xdr:row>
      <xdr:rowOff>47625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BE931EF4-432F-4F94-A4C8-0EE8F97E8F6E}"/>
            </a:ext>
          </a:extLst>
        </xdr:cNvPr>
        <xdr:cNvSpPr/>
      </xdr:nvSpPr>
      <xdr:spPr>
        <a:xfrm>
          <a:off x="2800350" y="1524000"/>
          <a:ext cx="95250" cy="1000125"/>
        </a:xfrm>
        <a:prstGeom prst="righ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104775</xdr:colOff>
      <xdr:row>1</xdr:row>
      <xdr:rowOff>0</xdr:rowOff>
    </xdr:from>
    <xdr:to>
      <xdr:col>0</xdr:col>
      <xdr:colOff>219075</xdr:colOff>
      <xdr:row>6</xdr:row>
      <xdr:rowOff>38100</xdr:rowOff>
    </xdr:to>
    <xdr:sp macro="" textlink="">
      <xdr:nvSpPr>
        <xdr:cNvPr id="4" name="Left Bracket 3">
          <a:extLst>
            <a:ext uri="{FF2B5EF4-FFF2-40B4-BE49-F238E27FC236}">
              <a16:creationId xmlns:a16="http://schemas.microsoft.com/office/drawing/2014/main" id="{975E2E57-4470-47B2-AC62-E81A1821DBC7}"/>
            </a:ext>
          </a:extLst>
        </xdr:cNvPr>
        <xdr:cNvSpPr/>
      </xdr:nvSpPr>
      <xdr:spPr>
        <a:xfrm>
          <a:off x="104775" y="190500"/>
          <a:ext cx="114300" cy="99060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361950</xdr:colOff>
      <xdr:row>1</xdr:row>
      <xdr:rowOff>0</xdr:rowOff>
    </xdr:from>
    <xdr:to>
      <xdr:col>4</xdr:col>
      <xdr:colOff>457200</xdr:colOff>
      <xdr:row>6</xdr:row>
      <xdr:rowOff>47625</xdr:rowOff>
    </xdr:to>
    <xdr:sp macro="" textlink="">
      <xdr:nvSpPr>
        <xdr:cNvPr id="5" name="Right Bracket 4">
          <a:extLst>
            <a:ext uri="{FF2B5EF4-FFF2-40B4-BE49-F238E27FC236}">
              <a16:creationId xmlns:a16="http://schemas.microsoft.com/office/drawing/2014/main" id="{710CC374-1D3F-43D0-90C9-AAB266AB03E4}"/>
            </a:ext>
          </a:extLst>
        </xdr:cNvPr>
        <xdr:cNvSpPr/>
      </xdr:nvSpPr>
      <xdr:spPr>
        <a:xfrm>
          <a:off x="2800350" y="190500"/>
          <a:ext cx="95250" cy="1000125"/>
        </a:xfrm>
        <a:prstGeom prst="righ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104775</xdr:colOff>
      <xdr:row>16</xdr:row>
      <xdr:rowOff>0</xdr:rowOff>
    </xdr:from>
    <xdr:to>
      <xdr:col>0</xdr:col>
      <xdr:colOff>219075</xdr:colOff>
      <xdr:row>21</xdr:row>
      <xdr:rowOff>38100</xdr:rowOff>
    </xdr:to>
    <xdr:sp macro="" textlink="">
      <xdr:nvSpPr>
        <xdr:cNvPr id="6" name="Left Bracket 5">
          <a:extLst>
            <a:ext uri="{FF2B5EF4-FFF2-40B4-BE49-F238E27FC236}">
              <a16:creationId xmlns:a16="http://schemas.microsoft.com/office/drawing/2014/main" id="{EA28C9A5-8D03-4A04-817F-2977BF7B5174}"/>
            </a:ext>
          </a:extLst>
        </xdr:cNvPr>
        <xdr:cNvSpPr/>
      </xdr:nvSpPr>
      <xdr:spPr>
        <a:xfrm>
          <a:off x="104775" y="3048000"/>
          <a:ext cx="114300" cy="99060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361950</xdr:colOff>
      <xdr:row>16</xdr:row>
      <xdr:rowOff>0</xdr:rowOff>
    </xdr:from>
    <xdr:to>
      <xdr:col>4</xdr:col>
      <xdr:colOff>457200</xdr:colOff>
      <xdr:row>21</xdr:row>
      <xdr:rowOff>47625</xdr:rowOff>
    </xdr:to>
    <xdr:sp macro="" textlink="">
      <xdr:nvSpPr>
        <xdr:cNvPr id="7" name="Right Bracket 6">
          <a:extLst>
            <a:ext uri="{FF2B5EF4-FFF2-40B4-BE49-F238E27FC236}">
              <a16:creationId xmlns:a16="http://schemas.microsoft.com/office/drawing/2014/main" id="{9AAEF318-1A45-4803-BCBC-F475D166A4AC}"/>
            </a:ext>
          </a:extLst>
        </xdr:cNvPr>
        <xdr:cNvSpPr/>
      </xdr:nvSpPr>
      <xdr:spPr>
        <a:xfrm>
          <a:off x="2800350" y="3048000"/>
          <a:ext cx="95250" cy="1000125"/>
        </a:xfrm>
        <a:prstGeom prst="righ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9</xdr:col>
      <xdr:colOff>9525</xdr:colOff>
      <xdr:row>8</xdr:row>
      <xdr:rowOff>0</xdr:rowOff>
    </xdr:from>
    <xdr:to>
      <xdr:col>14</xdr:col>
      <xdr:colOff>66675</xdr:colOff>
      <xdr:row>13</xdr:row>
      <xdr:rowOff>28575</xdr:rowOff>
    </xdr:to>
    <xdr:sp macro="" textlink="">
      <xdr:nvSpPr>
        <xdr:cNvPr id="8" name="Double Bracket 7">
          <a:extLst>
            <a:ext uri="{FF2B5EF4-FFF2-40B4-BE49-F238E27FC236}">
              <a16:creationId xmlns:a16="http://schemas.microsoft.com/office/drawing/2014/main" id="{872411CC-04EF-4931-B56C-C7B220955523}"/>
            </a:ext>
          </a:extLst>
        </xdr:cNvPr>
        <xdr:cNvSpPr/>
      </xdr:nvSpPr>
      <xdr:spPr>
        <a:xfrm>
          <a:off x="5495925" y="1524000"/>
          <a:ext cx="3105150" cy="9810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9</xdr:col>
      <xdr:colOff>0</xdr:colOff>
      <xdr:row>16</xdr:row>
      <xdr:rowOff>9525</xdr:rowOff>
    </xdr:from>
    <xdr:to>
      <xdr:col>14</xdr:col>
      <xdr:colOff>57150</xdr:colOff>
      <xdr:row>21</xdr:row>
      <xdr:rowOff>38100</xdr:rowOff>
    </xdr:to>
    <xdr:sp macro="" textlink="">
      <xdr:nvSpPr>
        <xdr:cNvPr id="9" name="Double Bracket 8">
          <a:extLst>
            <a:ext uri="{FF2B5EF4-FFF2-40B4-BE49-F238E27FC236}">
              <a16:creationId xmlns:a16="http://schemas.microsoft.com/office/drawing/2014/main" id="{45B8B777-0DFF-4C6F-805C-F203C21CE324}"/>
            </a:ext>
          </a:extLst>
        </xdr:cNvPr>
        <xdr:cNvSpPr/>
      </xdr:nvSpPr>
      <xdr:spPr>
        <a:xfrm>
          <a:off x="5486400" y="3057525"/>
          <a:ext cx="3105150" cy="9810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76200</xdr:colOff>
      <xdr:row>24</xdr:row>
      <xdr:rowOff>19051</xdr:rowOff>
    </xdr:from>
    <xdr:to>
      <xdr:col>0</xdr:col>
      <xdr:colOff>552450</xdr:colOff>
      <xdr:row>28</xdr:row>
      <xdr:rowOff>1</xdr:rowOff>
    </xdr:to>
    <xdr:sp macro="" textlink="">
      <xdr:nvSpPr>
        <xdr:cNvPr id="10" name="Double Bracket 9">
          <a:extLst>
            <a:ext uri="{FF2B5EF4-FFF2-40B4-BE49-F238E27FC236}">
              <a16:creationId xmlns:a16="http://schemas.microsoft.com/office/drawing/2014/main" id="{3D38922A-6F6C-407F-BA78-CECD7ECEE8D6}"/>
            </a:ext>
          </a:extLst>
        </xdr:cNvPr>
        <xdr:cNvSpPr/>
      </xdr:nvSpPr>
      <xdr:spPr>
        <a:xfrm>
          <a:off x="76200" y="4591051"/>
          <a:ext cx="476250" cy="7429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47625</xdr:colOff>
      <xdr:row>24</xdr:row>
      <xdr:rowOff>28576</xdr:rowOff>
    </xdr:from>
    <xdr:to>
      <xdr:col>1</xdr:col>
      <xdr:colOff>523875</xdr:colOff>
      <xdr:row>28</xdr:row>
      <xdr:rowOff>9526</xdr:rowOff>
    </xdr:to>
    <xdr:sp macro="" textlink="">
      <xdr:nvSpPr>
        <xdr:cNvPr id="11" name="Double Bracket 10">
          <a:extLst>
            <a:ext uri="{FF2B5EF4-FFF2-40B4-BE49-F238E27FC236}">
              <a16:creationId xmlns:a16="http://schemas.microsoft.com/office/drawing/2014/main" id="{0D242DBD-0A95-4F2F-98F4-5504C76F3AC3}"/>
            </a:ext>
          </a:extLst>
        </xdr:cNvPr>
        <xdr:cNvSpPr/>
      </xdr:nvSpPr>
      <xdr:spPr>
        <a:xfrm>
          <a:off x="657225" y="4600576"/>
          <a:ext cx="476250" cy="7429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76200</xdr:colOff>
      <xdr:row>30</xdr:row>
      <xdr:rowOff>19051</xdr:rowOff>
    </xdr:from>
    <xdr:to>
      <xdr:col>0</xdr:col>
      <xdr:colOff>552450</xdr:colOff>
      <xdr:row>34</xdr:row>
      <xdr:rowOff>1</xdr:rowOff>
    </xdr:to>
    <xdr:sp macro="" textlink="">
      <xdr:nvSpPr>
        <xdr:cNvPr id="12" name="Double Bracket 11">
          <a:extLst>
            <a:ext uri="{FF2B5EF4-FFF2-40B4-BE49-F238E27FC236}">
              <a16:creationId xmlns:a16="http://schemas.microsoft.com/office/drawing/2014/main" id="{BEBFC43A-AAB2-48E7-BEDC-E0793D9095AC}"/>
            </a:ext>
          </a:extLst>
        </xdr:cNvPr>
        <xdr:cNvSpPr/>
      </xdr:nvSpPr>
      <xdr:spPr>
        <a:xfrm>
          <a:off x="76200" y="5734051"/>
          <a:ext cx="476250" cy="7429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16</xdr:col>
      <xdr:colOff>161925</xdr:colOff>
      <xdr:row>11</xdr:row>
      <xdr:rowOff>9525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3F5C2C19-B9D3-4DDB-AB4F-A78F927F33E7}"/>
                </a:ext>
              </a:extLst>
            </xdr:cNvPr>
            <xdr:cNvSpPr txBox="1"/>
          </xdr:nvSpPr>
          <xdr:spPr>
            <a:xfrm>
              <a:off x="9915525" y="21050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3F5C2C19-B9D3-4DDB-AB4F-A78F927F33E7}"/>
                </a:ext>
              </a:extLst>
            </xdr:cNvPr>
            <xdr:cNvSpPr txBox="1"/>
          </xdr:nvSpPr>
          <xdr:spPr>
            <a:xfrm>
              <a:off x="9915525" y="21050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𝑢‖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17</xdr:col>
      <xdr:colOff>133350</xdr:colOff>
      <xdr:row>11</xdr:row>
      <xdr:rowOff>19050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97F701F7-ADCD-4EB4-B0DD-A9470969C4FA}"/>
                </a:ext>
              </a:extLst>
            </xdr:cNvPr>
            <xdr:cNvSpPr txBox="1"/>
          </xdr:nvSpPr>
          <xdr:spPr>
            <a:xfrm>
              <a:off x="10496550" y="2114550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97F701F7-ADCD-4EB4-B0DD-A9470969C4FA}"/>
                </a:ext>
              </a:extLst>
            </xdr:cNvPr>
            <xdr:cNvSpPr txBox="1"/>
          </xdr:nvSpPr>
          <xdr:spPr>
            <a:xfrm>
              <a:off x="10496550" y="2114550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𝑣‖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16</xdr:col>
      <xdr:colOff>152400</xdr:colOff>
      <xdr:row>7</xdr:row>
      <xdr:rowOff>0</xdr:rowOff>
    </xdr:from>
    <xdr:to>
      <xdr:col>16</xdr:col>
      <xdr:colOff>476250</xdr:colOff>
      <xdr:row>9</xdr:row>
      <xdr:rowOff>171450</xdr:rowOff>
    </xdr:to>
    <xdr:sp macro="" textlink="">
      <xdr:nvSpPr>
        <xdr:cNvPr id="15" name="Double Bracket 14">
          <a:extLst>
            <a:ext uri="{FF2B5EF4-FFF2-40B4-BE49-F238E27FC236}">
              <a16:creationId xmlns:a16="http://schemas.microsoft.com/office/drawing/2014/main" id="{F08F62DC-BB29-4963-B000-CA92D9B4579D}"/>
            </a:ext>
          </a:extLst>
        </xdr:cNvPr>
        <xdr:cNvSpPr/>
      </xdr:nvSpPr>
      <xdr:spPr>
        <a:xfrm>
          <a:off x="9906000" y="1333500"/>
          <a:ext cx="323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17</xdr:col>
      <xdr:colOff>142875</xdr:colOff>
      <xdr:row>7</xdr:row>
      <xdr:rowOff>28575</xdr:rowOff>
    </xdr:from>
    <xdr:to>
      <xdr:col>17</xdr:col>
      <xdr:colOff>466725</xdr:colOff>
      <xdr:row>10</xdr:row>
      <xdr:rowOff>9525</xdr:rowOff>
    </xdr:to>
    <xdr:sp macro="" textlink="">
      <xdr:nvSpPr>
        <xdr:cNvPr id="16" name="Double Bracket 15">
          <a:extLst>
            <a:ext uri="{FF2B5EF4-FFF2-40B4-BE49-F238E27FC236}">
              <a16:creationId xmlns:a16="http://schemas.microsoft.com/office/drawing/2014/main" id="{20CFD36A-0BA3-41C0-92BA-DB06A4E7C7E9}"/>
            </a:ext>
          </a:extLst>
        </xdr:cNvPr>
        <xdr:cNvSpPr/>
      </xdr:nvSpPr>
      <xdr:spPr>
        <a:xfrm>
          <a:off x="10506075" y="1362075"/>
          <a:ext cx="323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16</xdr:col>
      <xdr:colOff>152400</xdr:colOff>
      <xdr:row>1</xdr:row>
      <xdr:rowOff>0</xdr:rowOff>
    </xdr:from>
    <xdr:to>
      <xdr:col>16</xdr:col>
      <xdr:colOff>476250</xdr:colOff>
      <xdr:row>3</xdr:row>
      <xdr:rowOff>171450</xdr:rowOff>
    </xdr:to>
    <xdr:sp macro="" textlink="">
      <xdr:nvSpPr>
        <xdr:cNvPr id="17" name="Double Bracket 16">
          <a:extLst>
            <a:ext uri="{FF2B5EF4-FFF2-40B4-BE49-F238E27FC236}">
              <a16:creationId xmlns:a16="http://schemas.microsoft.com/office/drawing/2014/main" id="{E89DCC70-E02A-4EB0-A9AE-A0624EC3116C}"/>
            </a:ext>
          </a:extLst>
        </xdr:cNvPr>
        <xdr:cNvSpPr/>
      </xdr:nvSpPr>
      <xdr:spPr>
        <a:xfrm>
          <a:off x="9906000" y="190500"/>
          <a:ext cx="323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17</xdr:col>
      <xdr:colOff>142875</xdr:colOff>
      <xdr:row>1</xdr:row>
      <xdr:rowOff>28575</xdr:rowOff>
    </xdr:from>
    <xdr:to>
      <xdr:col>17</xdr:col>
      <xdr:colOff>466725</xdr:colOff>
      <xdr:row>4</xdr:row>
      <xdr:rowOff>9525</xdr:rowOff>
    </xdr:to>
    <xdr:sp macro="" textlink="">
      <xdr:nvSpPr>
        <xdr:cNvPr id="18" name="Double Bracket 17">
          <a:extLst>
            <a:ext uri="{FF2B5EF4-FFF2-40B4-BE49-F238E27FC236}">
              <a16:creationId xmlns:a16="http://schemas.microsoft.com/office/drawing/2014/main" id="{610C3E12-ABDF-437C-A280-511C8B731F19}"/>
            </a:ext>
          </a:extLst>
        </xdr:cNvPr>
        <xdr:cNvSpPr/>
      </xdr:nvSpPr>
      <xdr:spPr>
        <a:xfrm>
          <a:off x="10506075" y="219075"/>
          <a:ext cx="323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21</xdr:col>
      <xdr:colOff>0</xdr:colOff>
      <xdr:row>0</xdr:row>
      <xdr:rowOff>0</xdr:rowOff>
    </xdr:from>
    <xdr:ext cx="613758" cy="20685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7EFAFEA5-CD37-481E-9D76-C4B023CB8190}"/>
                </a:ext>
              </a:extLst>
            </xdr:cNvPr>
            <xdr:cNvSpPr txBox="1"/>
          </xdr:nvSpPr>
          <xdr:spPr>
            <a:xfrm>
              <a:off x="12801600" y="0"/>
              <a:ext cx="613758" cy="206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ad>
                      <m:radPr>
                        <m:degHide m:val="on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𝑢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𝑣</m:t>
                            </m:r>
                          </m:e>
                        </m:d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7EFAFEA5-CD37-481E-9D76-C4B023CB8190}"/>
                </a:ext>
              </a:extLst>
            </xdr:cNvPr>
            <xdr:cNvSpPr txBox="1"/>
          </xdr:nvSpPr>
          <xdr:spPr>
            <a:xfrm>
              <a:off x="12801600" y="0"/>
              <a:ext cx="613758" cy="2068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√(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𝑢−𝑣‖ )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19</xdr:col>
      <xdr:colOff>152400</xdr:colOff>
      <xdr:row>1</xdr:row>
      <xdr:rowOff>9525</xdr:rowOff>
    </xdr:from>
    <xdr:to>
      <xdr:col>19</xdr:col>
      <xdr:colOff>476250</xdr:colOff>
      <xdr:row>3</xdr:row>
      <xdr:rowOff>180975</xdr:rowOff>
    </xdr:to>
    <xdr:sp macro="" textlink="">
      <xdr:nvSpPr>
        <xdr:cNvPr id="20" name="Double Bracket 19">
          <a:extLst>
            <a:ext uri="{FF2B5EF4-FFF2-40B4-BE49-F238E27FC236}">
              <a16:creationId xmlns:a16="http://schemas.microsoft.com/office/drawing/2014/main" id="{1EBFF134-F761-4D6A-B693-0EED6A47E052}"/>
            </a:ext>
          </a:extLst>
        </xdr:cNvPr>
        <xdr:cNvSpPr/>
      </xdr:nvSpPr>
      <xdr:spPr>
        <a:xfrm>
          <a:off x="11734800" y="200025"/>
          <a:ext cx="323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19</xdr:col>
      <xdr:colOff>66675</xdr:colOff>
      <xdr:row>15</xdr:row>
      <xdr:rowOff>38100</xdr:rowOff>
    </xdr:from>
    <xdr:ext cx="1031180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CFF3ABE7-74D1-48D6-86A0-542EE9C782A7}"/>
                </a:ext>
              </a:extLst>
            </xdr:cNvPr>
            <xdr:cNvSpPr txBox="1"/>
          </xdr:nvSpPr>
          <xdr:spPr>
            <a:xfrm>
              <a:off x="11649075" y="2895600"/>
              <a:ext cx="10311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∙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𝑣</m:t>
                        </m:r>
                      </m:e>
                    </m:d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≤</m:t>
                    </m:r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𝑢</m:t>
                        </m:r>
                      </m:e>
                    </m:d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𝑣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CFF3ABE7-74D1-48D6-86A0-542EE9C782A7}"/>
                </a:ext>
              </a:extLst>
            </xdr:cNvPr>
            <xdr:cNvSpPr txBox="1"/>
          </xdr:nvSpPr>
          <xdr:spPr>
            <a:xfrm>
              <a:off x="11649075" y="2895600"/>
              <a:ext cx="10311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|</a:t>
              </a:r>
              <a:r>
                <a:rPr lang="en-GB" sz="1100" b="0" i="0">
                  <a:latin typeface="Cambria Math" panose="02040503050406030204" pitchFamily="18" charset="0"/>
                </a:rPr>
                <a:t>𝑢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∙𝑣|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≤‖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𝑢‖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𝑣‖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16</xdr:col>
      <xdr:colOff>161925</xdr:colOff>
      <xdr:row>26</xdr:row>
      <xdr:rowOff>9525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>
              <a:extLst>
                <a:ext uri="{FF2B5EF4-FFF2-40B4-BE49-F238E27FC236}">
                  <a16:creationId xmlns:a16="http://schemas.microsoft.com/office/drawing/2014/main" id="{4C1CBB54-5695-4671-8E29-63A66A5D5A0B}"/>
                </a:ext>
              </a:extLst>
            </xdr:cNvPr>
            <xdr:cNvSpPr txBox="1"/>
          </xdr:nvSpPr>
          <xdr:spPr>
            <a:xfrm>
              <a:off x="9915525" y="49625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2" name="TextBox 21">
              <a:extLst>
                <a:ext uri="{FF2B5EF4-FFF2-40B4-BE49-F238E27FC236}">
                  <a16:creationId xmlns:a16="http://schemas.microsoft.com/office/drawing/2014/main" id="{4C1CBB54-5695-4671-8E29-63A66A5D5A0B}"/>
                </a:ext>
              </a:extLst>
            </xdr:cNvPr>
            <xdr:cNvSpPr txBox="1"/>
          </xdr:nvSpPr>
          <xdr:spPr>
            <a:xfrm>
              <a:off x="9915525" y="49625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𝑢‖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16</xdr:col>
      <xdr:colOff>152400</xdr:colOff>
      <xdr:row>22</xdr:row>
      <xdr:rowOff>0</xdr:rowOff>
    </xdr:from>
    <xdr:to>
      <xdr:col>16</xdr:col>
      <xdr:colOff>476250</xdr:colOff>
      <xdr:row>24</xdr:row>
      <xdr:rowOff>171450</xdr:rowOff>
    </xdr:to>
    <xdr:sp macro="" textlink="">
      <xdr:nvSpPr>
        <xdr:cNvPr id="23" name="Double Bracket 22">
          <a:extLst>
            <a:ext uri="{FF2B5EF4-FFF2-40B4-BE49-F238E27FC236}">
              <a16:creationId xmlns:a16="http://schemas.microsoft.com/office/drawing/2014/main" id="{9E801980-1B48-4CF6-9056-52BB0C25984E}"/>
            </a:ext>
          </a:extLst>
        </xdr:cNvPr>
        <xdr:cNvSpPr/>
      </xdr:nvSpPr>
      <xdr:spPr>
        <a:xfrm>
          <a:off x="9906000" y="4191000"/>
          <a:ext cx="323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0</xdr:colOff>
      <xdr:row>22</xdr:row>
      <xdr:rowOff>0</xdr:rowOff>
    </xdr:from>
    <xdr:to>
      <xdr:col>18</xdr:col>
      <xdr:colOff>600075</xdr:colOff>
      <xdr:row>24</xdr:row>
      <xdr:rowOff>171450</xdr:rowOff>
    </xdr:to>
    <xdr:sp macro="" textlink="">
      <xdr:nvSpPr>
        <xdr:cNvPr id="24" name="Double Bracket 23">
          <a:extLst>
            <a:ext uri="{FF2B5EF4-FFF2-40B4-BE49-F238E27FC236}">
              <a16:creationId xmlns:a16="http://schemas.microsoft.com/office/drawing/2014/main" id="{E33D99E9-8A7B-4C3A-8AC0-AC647712B254}"/>
            </a:ext>
          </a:extLst>
        </xdr:cNvPr>
        <xdr:cNvSpPr/>
      </xdr:nvSpPr>
      <xdr:spPr>
        <a:xfrm>
          <a:off x="10972800" y="4191000"/>
          <a:ext cx="600075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18</xdr:col>
      <xdr:colOff>257175</xdr:colOff>
      <xdr:row>21</xdr:row>
      <xdr:rowOff>28575</xdr:rowOff>
    </xdr:from>
    <xdr:ext cx="110863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>
              <a:extLst>
                <a:ext uri="{FF2B5EF4-FFF2-40B4-BE49-F238E27FC236}">
                  <a16:creationId xmlns:a16="http://schemas.microsoft.com/office/drawing/2014/main" id="{29755838-FED3-4377-A99C-5E13C04AF4B3}"/>
                </a:ext>
              </a:extLst>
            </xdr:cNvPr>
            <xdr:cNvSpPr txBox="1"/>
          </xdr:nvSpPr>
          <xdr:spPr>
            <a:xfrm>
              <a:off x="11229975" y="4029075"/>
              <a:ext cx="1108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5" name="TextBox 24">
              <a:extLst>
                <a:ext uri="{FF2B5EF4-FFF2-40B4-BE49-F238E27FC236}">
                  <a16:creationId xmlns:a16="http://schemas.microsoft.com/office/drawing/2014/main" id="{29755838-FED3-4377-A99C-5E13C04AF4B3}"/>
                </a:ext>
              </a:extLst>
            </xdr:cNvPr>
            <xdr:cNvSpPr txBox="1"/>
          </xdr:nvSpPr>
          <xdr:spPr>
            <a:xfrm>
              <a:off x="11229975" y="4029075"/>
              <a:ext cx="1108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𝑢 ̂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19</xdr:col>
      <xdr:colOff>161925</xdr:colOff>
      <xdr:row>26</xdr:row>
      <xdr:rowOff>9525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>
              <a:extLst>
                <a:ext uri="{FF2B5EF4-FFF2-40B4-BE49-F238E27FC236}">
                  <a16:creationId xmlns:a16="http://schemas.microsoft.com/office/drawing/2014/main" id="{55BD5735-EB64-41D4-A3D8-67B21AAF849B}"/>
                </a:ext>
              </a:extLst>
            </xdr:cNvPr>
            <xdr:cNvSpPr txBox="1"/>
          </xdr:nvSpPr>
          <xdr:spPr>
            <a:xfrm>
              <a:off x="11744325" y="49625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acc>
                          <m:accPr>
                            <m:chr m:val="̂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6" name="TextBox 25">
              <a:extLst>
                <a:ext uri="{FF2B5EF4-FFF2-40B4-BE49-F238E27FC236}">
                  <a16:creationId xmlns:a16="http://schemas.microsoft.com/office/drawing/2014/main" id="{55BD5735-EB64-41D4-A3D8-67B21AAF849B}"/>
                </a:ext>
              </a:extLst>
            </xdr:cNvPr>
            <xdr:cNvSpPr txBox="1"/>
          </xdr:nvSpPr>
          <xdr:spPr>
            <a:xfrm>
              <a:off x="11744325" y="49625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𝑢 ̂ ‖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23</xdr:col>
      <xdr:colOff>19050</xdr:colOff>
      <xdr:row>15</xdr:row>
      <xdr:rowOff>28575</xdr:rowOff>
    </xdr:from>
    <xdr:to>
      <xdr:col>25</xdr:col>
      <xdr:colOff>76200</xdr:colOff>
      <xdr:row>16</xdr:row>
      <xdr:rowOff>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1F9A0008-E26D-4681-95A9-6BB81286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39850" y="2886075"/>
          <a:ext cx="1276350" cy="16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76200</xdr:colOff>
      <xdr:row>29</xdr:row>
      <xdr:rowOff>9526</xdr:rowOff>
    </xdr:from>
    <xdr:to>
      <xdr:col>8</xdr:col>
      <xdr:colOff>552450</xdr:colOff>
      <xdr:row>32</xdr:row>
      <xdr:rowOff>0</xdr:rowOff>
    </xdr:to>
    <xdr:sp macro="" textlink="">
      <xdr:nvSpPr>
        <xdr:cNvPr id="28" name="Double Bracket 27">
          <a:extLst>
            <a:ext uri="{FF2B5EF4-FFF2-40B4-BE49-F238E27FC236}">
              <a16:creationId xmlns:a16="http://schemas.microsoft.com/office/drawing/2014/main" id="{27CC21BB-BD93-4A73-B3C3-678E51BEF957}"/>
            </a:ext>
          </a:extLst>
        </xdr:cNvPr>
        <xdr:cNvSpPr/>
      </xdr:nvSpPr>
      <xdr:spPr>
        <a:xfrm>
          <a:off x="4953000" y="5534026"/>
          <a:ext cx="476250" cy="561974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76200</xdr:colOff>
      <xdr:row>39</xdr:row>
      <xdr:rowOff>9526</xdr:rowOff>
    </xdr:from>
    <xdr:to>
      <xdr:col>8</xdr:col>
      <xdr:colOff>552450</xdr:colOff>
      <xdr:row>42</xdr:row>
      <xdr:rowOff>0</xdr:rowOff>
    </xdr:to>
    <xdr:sp macro="" textlink="">
      <xdr:nvSpPr>
        <xdr:cNvPr id="29" name="Double Bracket 28">
          <a:extLst>
            <a:ext uri="{FF2B5EF4-FFF2-40B4-BE49-F238E27FC236}">
              <a16:creationId xmlns:a16="http://schemas.microsoft.com/office/drawing/2014/main" id="{DAA1134A-9423-4BA9-B422-9F8B83E0C482}"/>
            </a:ext>
          </a:extLst>
        </xdr:cNvPr>
        <xdr:cNvSpPr/>
      </xdr:nvSpPr>
      <xdr:spPr>
        <a:xfrm>
          <a:off x="4953000" y="7439026"/>
          <a:ext cx="476250" cy="561974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10</xdr:col>
      <xdr:colOff>76200</xdr:colOff>
      <xdr:row>39</xdr:row>
      <xdr:rowOff>9526</xdr:rowOff>
    </xdr:from>
    <xdr:to>
      <xdr:col>10</xdr:col>
      <xdr:colOff>552450</xdr:colOff>
      <xdr:row>42</xdr:row>
      <xdr:rowOff>0</xdr:rowOff>
    </xdr:to>
    <xdr:sp macro="" textlink="">
      <xdr:nvSpPr>
        <xdr:cNvPr id="30" name="Double Bracket 29">
          <a:extLst>
            <a:ext uri="{FF2B5EF4-FFF2-40B4-BE49-F238E27FC236}">
              <a16:creationId xmlns:a16="http://schemas.microsoft.com/office/drawing/2014/main" id="{796E1F2E-C1A8-4ED6-8D2B-B32FCB4769D3}"/>
            </a:ext>
          </a:extLst>
        </xdr:cNvPr>
        <xdr:cNvSpPr/>
      </xdr:nvSpPr>
      <xdr:spPr>
        <a:xfrm>
          <a:off x="6172200" y="7439026"/>
          <a:ext cx="476250" cy="561974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10</xdr:col>
      <xdr:colOff>76200</xdr:colOff>
      <xdr:row>39</xdr:row>
      <xdr:rowOff>9526</xdr:rowOff>
    </xdr:from>
    <xdr:to>
      <xdr:col>10</xdr:col>
      <xdr:colOff>552450</xdr:colOff>
      <xdr:row>42</xdr:row>
      <xdr:rowOff>0</xdr:rowOff>
    </xdr:to>
    <xdr:sp macro="" textlink="">
      <xdr:nvSpPr>
        <xdr:cNvPr id="31" name="Double Bracket 30">
          <a:extLst>
            <a:ext uri="{FF2B5EF4-FFF2-40B4-BE49-F238E27FC236}">
              <a16:creationId xmlns:a16="http://schemas.microsoft.com/office/drawing/2014/main" id="{5E8FD531-AEC7-4C12-A666-52D805EEAD92}"/>
            </a:ext>
          </a:extLst>
        </xdr:cNvPr>
        <xdr:cNvSpPr/>
      </xdr:nvSpPr>
      <xdr:spPr>
        <a:xfrm>
          <a:off x="6172200" y="7439026"/>
          <a:ext cx="476250" cy="561974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2</xdr:col>
      <xdr:colOff>180975</xdr:colOff>
      <xdr:row>29</xdr:row>
      <xdr:rowOff>9525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id="{462C851F-BAC8-4605-99A9-4465A100A201}"/>
                </a:ext>
              </a:extLst>
            </xdr:cNvPr>
            <xdr:cNvSpPr txBox="1"/>
          </xdr:nvSpPr>
          <xdr:spPr>
            <a:xfrm>
              <a:off x="1400175" y="55340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id="{462C851F-BAC8-4605-99A9-4465A100A201}"/>
                </a:ext>
              </a:extLst>
            </xdr:cNvPr>
            <xdr:cNvSpPr txBox="1"/>
          </xdr:nvSpPr>
          <xdr:spPr>
            <a:xfrm>
              <a:off x="1400175" y="55340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𝑢‖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203522</xdr:colOff>
      <xdr:row>6</xdr:row>
      <xdr:rowOff>11468</xdr:rowOff>
    </xdr:from>
    <xdr:to>
      <xdr:col>8</xdr:col>
      <xdr:colOff>456810</xdr:colOff>
      <xdr:row>8</xdr:row>
      <xdr:rowOff>40043</xdr:rowOff>
    </xdr:to>
    <xdr:sp macro="" textlink="">
      <xdr:nvSpPr>
        <xdr:cNvPr id="2" name="Double Bracket 1">
          <a:extLst>
            <a:ext uri="{FF2B5EF4-FFF2-40B4-BE49-F238E27FC236}">
              <a16:creationId xmlns:a16="http://schemas.microsoft.com/office/drawing/2014/main" id="{B855B0EA-A6DB-4177-BBEA-BD34C9F1ABF7}"/>
            </a:ext>
          </a:extLst>
        </xdr:cNvPr>
        <xdr:cNvSpPr/>
      </xdr:nvSpPr>
      <xdr:spPr>
        <a:xfrm>
          <a:off x="4470722" y="1154468"/>
          <a:ext cx="862888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10</xdr:col>
      <xdr:colOff>187582</xdr:colOff>
      <xdr:row>0</xdr:row>
      <xdr:rowOff>195942</xdr:rowOff>
    </xdr:from>
    <xdr:to>
      <xdr:col>11</xdr:col>
      <xdr:colOff>440870</xdr:colOff>
      <xdr:row>3</xdr:row>
      <xdr:rowOff>14967</xdr:rowOff>
    </xdr:to>
    <xdr:sp macro="" textlink="">
      <xdr:nvSpPr>
        <xdr:cNvPr id="3" name="Double Bracket 2">
          <a:extLst>
            <a:ext uri="{FF2B5EF4-FFF2-40B4-BE49-F238E27FC236}">
              <a16:creationId xmlns:a16="http://schemas.microsoft.com/office/drawing/2014/main" id="{DD8F3076-CEAE-4721-929C-44B1DB0DC846}"/>
            </a:ext>
          </a:extLst>
        </xdr:cNvPr>
        <xdr:cNvSpPr/>
      </xdr:nvSpPr>
      <xdr:spPr>
        <a:xfrm>
          <a:off x="6283582" y="186417"/>
          <a:ext cx="862888" cy="4000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10</xdr:col>
      <xdr:colOff>190500</xdr:colOff>
      <xdr:row>6</xdr:row>
      <xdr:rowOff>0</xdr:rowOff>
    </xdr:from>
    <xdr:to>
      <xdr:col>11</xdr:col>
      <xdr:colOff>443788</xdr:colOff>
      <xdr:row>8</xdr:row>
      <xdr:rowOff>28575</xdr:rowOff>
    </xdr:to>
    <xdr:sp macro="" textlink="">
      <xdr:nvSpPr>
        <xdr:cNvPr id="4" name="Double Bracket 3">
          <a:extLst>
            <a:ext uri="{FF2B5EF4-FFF2-40B4-BE49-F238E27FC236}">
              <a16:creationId xmlns:a16="http://schemas.microsoft.com/office/drawing/2014/main" id="{30E16CCE-E76E-4BC0-8718-FD06036817F2}"/>
            </a:ext>
          </a:extLst>
        </xdr:cNvPr>
        <xdr:cNvSpPr/>
      </xdr:nvSpPr>
      <xdr:spPr>
        <a:xfrm>
          <a:off x="6286500" y="1143000"/>
          <a:ext cx="862888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0</xdr:col>
      <xdr:colOff>187582</xdr:colOff>
      <xdr:row>0</xdr:row>
      <xdr:rowOff>195942</xdr:rowOff>
    </xdr:from>
    <xdr:to>
      <xdr:col>1</xdr:col>
      <xdr:colOff>440870</xdr:colOff>
      <xdr:row>3</xdr:row>
      <xdr:rowOff>14967</xdr:rowOff>
    </xdr:to>
    <xdr:sp macro="" textlink="">
      <xdr:nvSpPr>
        <xdr:cNvPr id="5" name="Double Bracket 4">
          <a:extLst>
            <a:ext uri="{FF2B5EF4-FFF2-40B4-BE49-F238E27FC236}">
              <a16:creationId xmlns:a16="http://schemas.microsoft.com/office/drawing/2014/main" id="{90707E0B-2933-4DDF-82D3-3E654B4505B8}"/>
            </a:ext>
          </a:extLst>
        </xdr:cNvPr>
        <xdr:cNvSpPr/>
      </xdr:nvSpPr>
      <xdr:spPr>
        <a:xfrm>
          <a:off x="187582" y="186417"/>
          <a:ext cx="862888" cy="4000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3</xdr:col>
      <xdr:colOff>82806</xdr:colOff>
      <xdr:row>1</xdr:row>
      <xdr:rowOff>14966</xdr:rowOff>
    </xdr:from>
    <xdr:to>
      <xdr:col>5</xdr:col>
      <xdr:colOff>552449</xdr:colOff>
      <xdr:row>4</xdr:row>
      <xdr:rowOff>38099</xdr:rowOff>
    </xdr:to>
    <xdr:sp macro="" textlink="">
      <xdr:nvSpPr>
        <xdr:cNvPr id="6" name="Double Bracket 5">
          <a:extLst>
            <a:ext uri="{FF2B5EF4-FFF2-40B4-BE49-F238E27FC236}">
              <a16:creationId xmlns:a16="http://schemas.microsoft.com/office/drawing/2014/main" id="{DAC32323-0907-41AC-A071-E374226AFB62}"/>
            </a:ext>
          </a:extLst>
        </xdr:cNvPr>
        <xdr:cNvSpPr/>
      </xdr:nvSpPr>
      <xdr:spPr>
        <a:xfrm>
          <a:off x="1911606" y="205466"/>
          <a:ext cx="1688843" cy="594633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7</xdr:col>
      <xdr:colOff>203522</xdr:colOff>
      <xdr:row>1</xdr:row>
      <xdr:rowOff>11468</xdr:rowOff>
    </xdr:from>
    <xdr:to>
      <xdr:col>8</xdr:col>
      <xdr:colOff>456810</xdr:colOff>
      <xdr:row>3</xdr:row>
      <xdr:rowOff>40043</xdr:rowOff>
    </xdr:to>
    <xdr:sp macro="" textlink="">
      <xdr:nvSpPr>
        <xdr:cNvPr id="7" name="Double Bracket 6">
          <a:extLst>
            <a:ext uri="{FF2B5EF4-FFF2-40B4-BE49-F238E27FC236}">
              <a16:creationId xmlns:a16="http://schemas.microsoft.com/office/drawing/2014/main" id="{CEF1D8D8-3B25-472A-ACC8-BA73538A0C7B}"/>
            </a:ext>
          </a:extLst>
        </xdr:cNvPr>
        <xdr:cNvSpPr/>
      </xdr:nvSpPr>
      <xdr:spPr>
        <a:xfrm>
          <a:off x="4470722" y="201968"/>
          <a:ext cx="862888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13</xdr:col>
      <xdr:colOff>152400</xdr:colOff>
      <xdr:row>1</xdr:row>
      <xdr:rowOff>0</xdr:rowOff>
    </xdr:from>
    <xdr:to>
      <xdr:col>14</xdr:col>
      <xdr:colOff>443788</xdr:colOff>
      <xdr:row>3</xdr:row>
      <xdr:rowOff>28575</xdr:rowOff>
    </xdr:to>
    <xdr:sp macro="" textlink="">
      <xdr:nvSpPr>
        <xdr:cNvPr id="8" name="Double Bracket 7">
          <a:extLst>
            <a:ext uri="{FF2B5EF4-FFF2-40B4-BE49-F238E27FC236}">
              <a16:creationId xmlns:a16="http://schemas.microsoft.com/office/drawing/2014/main" id="{ABDEAEA9-6FC8-4D97-A51F-EEF93E20AC6A}"/>
            </a:ext>
          </a:extLst>
        </xdr:cNvPr>
        <xdr:cNvSpPr/>
      </xdr:nvSpPr>
      <xdr:spPr>
        <a:xfrm>
          <a:off x="8077200" y="190500"/>
          <a:ext cx="900988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20</xdr:col>
      <xdr:colOff>104775</xdr:colOff>
      <xdr:row>1</xdr:row>
      <xdr:rowOff>0</xdr:rowOff>
    </xdr:from>
    <xdr:to>
      <xdr:col>20</xdr:col>
      <xdr:colOff>219075</xdr:colOff>
      <xdr:row>6</xdr:row>
      <xdr:rowOff>38100</xdr:rowOff>
    </xdr:to>
    <xdr:sp macro="" textlink="">
      <xdr:nvSpPr>
        <xdr:cNvPr id="9" name="Left Bracket 8">
          <a:extLst>
            <a:ext uri="{FF2B5EF4-FFF2-40B4-BE49-F238E27FC236}">
              <a16:creationId xmlns:a16="http://schemas.microsoft.com/office/drawing/2014/main" id="{63C2C6C3-40C5-4A3F-B6D5-8EBB99C555A5}"/>
            </a:ext>
          </a:extLst>
        </xdr:cNvPr>
        <xdr:cNvSpPr/>
      </xdr:nvSpPr>
      <xdr:spPr>
        <a:xfrm>
          <a:off x="12296775" y="190500"/>
          <a:ext cx="114300" cy="99060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24</xdr:col>
      <xdr:colOff>361950</xdr:colOff>
      <xdr:row>1</xdr:row>
      <xdr:rowOff>0</xdr:rowOff>
    </xdr:from>
    <xdr:to>
      <xdr:col>24</xdr:col>
      <xdr:colOff>457200</xdr:colOff>
      <xdr:row>6</xdr:row>
      <xdr:rowOff>47625</xdr:rowOff>
    </xdr:to>
    <xdr:sp macro="" textlink="">
      <xdr:nvSpPr>
        <xdr:cNvPr id="10" name="Right Bracket 9">
          <a:extLst>
            <a:ext uri="{FF2B5EF4-FFF2-40B4-BE49-F238E27FC236}">
              <a16:creationId xmlns:a16="http://schemas.microsoft.com/office/drawing/2014/main" id="{E36CB760-0E31-4C85-9A2A-6BED26BFC3CD}"/>
            </a:ext>
          </a:extLst>
        </xdr:cNvPr>
        <xdr:cNvSpPr/>
      </xdr:nvSpPr>
      <xdr:spPr>
        <a:xfrm>
          <a:off x="14992350" y="190500"/>
          <a:ext cx="95250" cy="1000125"/>
        </a:xfrm>
        <a:prstGeom prst="righ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20</xdr:col>
      <xdr:colOff>104775</xdr:colOff>
      <xdr:row>8</xdr:row>
      <xdr:rowOff>0</xdr:rowOff>
    </xdr:from>
    <xdr:to>
      <xdr:col>20</xdr:col>
      <xdr:colOff>219075</xdr:colOff>
      <xdr:row>13</xdr:row>
      <xdr:rowOff>38100</xdr:rowOff>
    </xdr:to>
    <xdr:sp macro="" textlink="">
      <xdr:nvSpPr>
        <xdr:cNvPr id="11" name="Left Bracket 10">
          <a:extLst>
            <a:ext uri="{FF2B5EF4-FFF2-40B4-BE49-F238E27FC236}">
              <a16:creationId xmlns:a16="http://schemas.microsoft.com/office/drawing/2014/main" id="{652E70BF-3125-4BE2-BBF9-674E7542353B}"/>
            </a:ext>
          </a:extLst>
        </xdr:cNvPr>
        <xdr:cNvSpPr/>
      </xdr:nvSpPr>
      <xdr:spPr>
        <a:xfrm>
          <a:off x="12296775" y="1524000"/>
          <a:ext cx="114300" cy="990600"/>
        </a:xfrm>
        <a:prstGeom prst="lef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24</xdr:col>
      <xdr:colOff>361950</xdr:colOff>
      <xdr:row>8</xdr:row>
      <xdr:rowOff>0</xdr:rowOff>
    </xdr:from>
    <xdr:to>
      <xdr:col>24</xdr:col>
      <xdr:colOff>457200</xdr:colOff>
      <xdr:row>13</xdr:row>
      <xdr:rowOff>47625</xdr:rowOff>
    </xdr:to>
    <xdr:sp macro="" textlink="">
      <xdr:nvSpPr>
        <xdr:cNvPr id="12" name="Right Bracket 11">
          <a:extLst>
            <a:ext uri="{FF2B5EF4-FFF2-40B4-BE49-F238E27FC236}">
              <a16:creationId xmlns:a16="http://schemas.microsoft.com/office/drawing/2014/main" id="{727AEDA2-2B0B-4E31-9BAF-B15BEDA16ACF}"/>
            </a:ext>
          </a:extLst>
        </xdr:cNvPr>
        <xdr:cNvSpPr/>
      </xdr:nvSpPr>
      <xdr:spPr>
        <a:xfrm>
          <a:off x="14992350" y="1524000"/>
          <a:ext cx="95250" cy="1000125"/>
        </a:xfrm>
        <a:prstGeom prst="rightBracket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18</xdr:col>
      <xdr:colOff>114300</xdr:colOff>
      <xdr:row>0</xdr:row>
      <xdr:rowOff>28575</xdr:rowOff>
    </xdr:from>
    <xdr:ext cx="393569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A2FEC7F4-AB6A-4A12-ABA0-A1ABED1C5833}"/>
                </a:ext>
              </a:extLst>
            </xdr:cNvPr>
            <xdr:cNvSpPr txBox="1"/>
          </xdr:nvSpPr>
          <xdr:spPr>
            <a:xfrm>
              <a:off x="11087100" y="28575"/>
              <a:ext cx="393569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𝐵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A2FEC7F4-AB6A-4A12-ABA0-A1ABED1C5833}"/>
                </a:ext>
              </a:extLst>
            </xdr:cNvPr>
            <xdr:cNvSpPr txBox="1"/>
          </xdr:nvSpPr>
          <xdr:spPr>
            <a:xfrm>
              <a:off x="11087100" y="28575"/>
              <a:ext cx="393569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𝐴 𝐵‖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15</xdr:col>
      <xdr:colOff>161925</xdr:colOff>
      <xdr:row>5</xdr:row>
      <xdr:rowOff>19050</xdr:rowOff>
    </xdr:from>
    <xdr:ext cx="266163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685A85F9-C2F1-47CC-811B-47E1D7F707F1}"/>
                </a:ext>
              </a:extLst>
            </xdr:cNvPr>
            <xdr:cNvSpPr txBox="1"/>
          </xdr:nvSpPr>
          <xdr:spPr>
            <a:xfrm>
              <a:off x="9305925" y="971550"/>
              <a:ext cx="2661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685A85F9-C2F1-47CC-811B-47E1D7F707F1}"/>
                </a:ext>
              </a:extLst>
            </xdr:cNvPr>
            <xdr:cNvSpPr txBox="1"/>
          </xdr:nvSpPr>
          <xdr:spPr>
            <a:xfrm>
              <a:off x="9305925" y="971550"/>
              <a:ext cx="2661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𝐴‖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26</xdr:col>
      <xdr:colOff>152400</xdr:colOff>
      <xdr:row>0</xdr:row>
      <xdr:rowOff>28575</xdr:rowOff>
    </xdr:from>
    <xdr:ext cx="266163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7EFAD70E-0D73-4D8B-9FF4-E3CC799FA712}"/>
                </a:ext>
              </a:extLst>
            </xdr:cNvPr>
            <xdr:cNvSpPr txBox="1"/>
          </xdr:nvSpPr>
          <xdr:spPr>
            <a:xfrm>
              <a:off x="16002000" y="28575"/>
              <a:ext cx="2661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7EFAD70E-0D73-4D8B-9FF4-E3CC799FA712}"/>
                </a:ext>
              </a:extLst>
            </xdr:cNvPr>
            <xdr:cNvSpPr txBox="1"/>
          </xdr:nvSpPr>
          <xdr:spPr>
            <a:xfrm>
              <a:off x="16002000" y="28575"/>
              <a:ext cx="266163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𝐴‖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26</xdr:col>
      <xdr:colOff>142875</xdr:colOff>
      <xdr:row>7</xdr:row>
      <xdr:rowOff>0</xdr:rowOff>
    </xdr:from>
    <xdr:ext cx="265907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7F11D71E-950D-48FF-8088-F91314E88268}"/>
                </a:ext>
              </a:extLst>
            </xdr:cNvPr>
            <xdr:cNvSpPr txBox="1"/>
          </xdr:nvSpPr>
          <xdr:spPr>
            <a:xfrm>
              <a:off x="15992475" y="1333500"/>
              <a:ext cx="26590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7F11D71E-950D-48FF-8088-F91314E88268}"/>
                </a:ext>
              </a:extLst>
            </xdr:cNvPr>
            <xdr:cNvSpPr txBox="1"/>
          </xdr:nvSpPr>
          <xdr:spPr>
            <a:xfrm>
              <a:off x="15992475" y="1333500"/>
              <a:ext cx="26590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𝐶‖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42522</xdr:colOff>
      <xdr:row>5</xdr:row>
      <xdr:rowOff>0</xdr:rowOff>
    </xdr:from>
    <xdr:to>
      <xdr:col>28</xdr:col>
      <xdr:colOff>0</xdr:colOff>
      <xdr:row>7</xdr:row>
      <xdr:rowOff>0</xdr:rowOff>
    </xdr:to>
    <xdr:sp macro="" textlink="">
      <xdr:nvSpPr>
        <xdr:cNvPr id="2" name="Double Bracket 1">
          <a:extLst>
            <a:ext uri="{FF2B5EF4-FFF2-40B4-BE49-F238E27FC236}">
              <a16:creationId xmlns:a16="http://schemas.microsoft.com/office/drawing/2014/main" id="{3E8882EB-579B-40BF-B9C9-D1273274324E}"/>
            </a:ext>
          </a:extLst>
        </xdr:cNvPr>
        <xdr:cNvSpPr/>
      </xdr:nvSpPr>
      <xdr:spPr>
        <a:xfrm>
          <a:off x="12234522" y="952500"/>
          <a:ext cx="4834278" cy="3810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323157</xdr:colOff>
      <xdr:row>5</xdr:row>
      <xdr:rowOff>47625</xdr:rowOff>
    </xdr:from>
    <xdr:to>
      <xdr:col>19</xdr:col>
      <xdr:colOff>380995</xdr:colOff>
      <xdr:row>6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B306B43-C5FD-4E58-ADB9-3C513EC3FD91}"/>
            </a:ext>
          </a:extLst>
        </xdr:cNvPr>
        <xdr:cNvSpPr txBox="1"/>
      </xdr:nvSpPr>
      <xdr:spPr>
        <a:xfrm>
          <a:off x="11295957" y="1000125"/>
          <a:ext cx="667438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T    =</a:t>
          </a:r>
        </a:p>
      </xdr:txBody>
    </xdr:sp>
    <xdr:clientData/>
  </xdr:twoCellAnchor>
  <xdr:twoCellAnchor>
    <xdr:from>
      <xdr:col>1</xdr:col>
      <xdr:colOff>182386</xdr:colOff>
      <xdr:row>0</xdr:row>
      <xdr:rowOff>95250</xdr:rowOff>
    </xdr:from>
    <xdr:to>
      <xdr:col>17</xdr:col>
      <xdr:colOff>212929</xdr:colOff>
      <xdr:row>15</xdr:row>
      <xdr:rowOff>7056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046BD5F4-E9A8-4259-9493-71B9738E4798}"/>
            </a:ext>
          </a:extLst>
        </xdr:cNvPr>
        <xdr:cNvGrpSpPr/>
      </xdr:nvGrpSpPr>
      <xdr:grpSpPr>
        <a:xfrm>
          <a:off x="401461" y="95250"/>
          <a:ext cx="3535743" cy="2769306"/>
          <a:chOff x="390575" y="847725"/>
          <a:chExt cx="3513972" cy="2769306"/>
        </a:xfrm>
      </xdr:grpSpPr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A9F50572-E0E8-51A3-1192-66B3F2468249}"/>
              </a:ext>
            </a:extLst>
          </xdr:cNvPr>
          <xdr:cNvSpPr txBox="1"/>
        </xdr:nvSpPr>
        <xdr:spPr>
          <a:xfrm>
            <a:off x="2156277" y="1947635"/>
            <a:ext cx="158751" cy="222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e</a:t>
            </a: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C27D38A9-143F-B1BF-94EC-6FA95D7764E5}"/>
              </a:ext>
            </a:extLst>
          </xdr:cNvPr>
          <xdr:cNvSpPr txBox="1"/>
        </xdr:nvSpPr>
        <xdr:spPr>
          <a:xfrm>
            <a:off x="2145392" y="2217964"/>
            <a:ext cx="158751" cy="222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f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8B2D868C-E895-3E63-806E-C0006210661C}"/>
              </a:ext>
            </a:extLst>
          </xdr:cNvPr>
          <xdr:cNvSpPr txBox="1"/>
        </xdr:nvSpPr>
        <xdr:spPr>
          <a:xfrm>
            <a:off x="1728107" y="2943679"/>
            <a:ext cx="158751" cy="222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h</a:t>
            </a: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FD23B86F-6041-A542-D819-B3F302FD66D0}"/>
              </a:ext>
            </a:extLst>
          </xdr:cNvPr>
          <xdr:cNvSpPr txBox="1"/>
        </xdr:nvSpPr>
        <xdr:spPr>
          <a:xfrm>
            <a:off x="1328963" y="2939142"/>
            <a:ext cx="158751" cy="222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a</a:t>
            </a: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594DE0B2-6C86-456D-F0D8-34B302F4010D}"/>
              </a:ext>
            </a:extLst>
          </xdr:cNvPr>
          <xdr:cNvSpPr txBox="1"/>
        </xdr:nvSpPr>
        <xdr:spPr>
          <a:xfrm>
            <a:off x="1723573" y="2249714"/>
            <a:ext cx="158751" cy="222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g</a:t>
            </a:r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F8C4590C-0743-DF1B-4CA1-C489ADF37DAA}"/>
              </a:ext>
            </a:extLst>
          </xdr:cNvPr>
          <xdr:cNvSpPr txBox="1"/>
        </xdr:nvSpPr>
        <xdr:spPr>
          <a:xfrm>
            <a:off x="1354363" y="2247900"/>
            <a:ext cx="158751" cy="222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b</a:t>
            </a:r>
          </a:p>
        </xdr:txBody>
      </xdr:sp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37706A2C-420D-D5E0-786E-B4CD1714FCF5}"/>
              </a:ext>
            </a:extLst>
          </xdr:cNvPr>
          <xdr:cNvSpPr txBox="1"/>
        </xdr:nvSpPr>
        <xdr:spPr>
          <a:xfrm>
            <a:off x="939799" y="2223408"/>
            <a:ext cx="158751" cy="222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c</a:t>
            </a:r>
          </a:p>
        </xdr:txBody>
      </xdr:sp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057DC23D-5BF1-BCF4-5E28-7E46C9412D6E}"/>
              </a:ext>
            </a:extLst>
          </xdr:cNvPr>
          <xdr:cNvSpPr txBox="1"/>
        </xdr:nvSpPr>
        <xdr:spPr>
          <a:xfrm>
            <a:off x="924377" y="1917699"/>
            <a:ext cx="158751" cy="222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d</a:t>
            </a:r>
          </a:p>
        </xdr:txBody>
      </xdr:sp>
      <xdr:grpSp>
        <xdr:nvGrpSpPr>
          <xdr:cNvPr id="13" name="Group 12">
            <a:extLst>
              <a:ext uri="{FF2B5EF4-FFF2-40B4-BE49-F238E27FC236}">
                <a16:creationId xmlns:a16="http://schemas.microsoft.com/office/drawing/2014/main" id="{BC05594B-4EA3-9730-057F-12015A6D7557}"/>
              </a:ext>
            </a:extLst>
          </xdr:cNvPr>
          <xdr:cNvGrpSpPr/>
        </xdr:nvGrpSpPr>
        <xdr:grpSpPr>
          <a:xfrm>
            <a:off x="390575" y="847725"/>
            <a:ext cx="3513972" cy="2769306"/>
            <a:chOff x="390575" y="847725"/>
            <a:chExt cx="3513972" cy="2769306"/>
          </a:xfrm>
        </xdr:grpSpPr>
        <xdr:grpSp>
          <xdr:nvGrpSpPr>
            <xdr:cNvPr id="14" name="Group 13">
              <a:extLst>
                <a:ext uri="{FF2B5EF4-FFF2-40B4-BE49-F238E27FC236}">
                  <a16:creationId xmlns:a16="http://schemas.microsoft.com/office/drawing/2014/main" id="{A8A2E52F-C75A-6669-3A93-E2519E27373A}"/>
                </a:ext>
              </a:extLst>
            </xdr:cNvPr>
            <xdr:cNvGrpSpPr/>
          </xdr:nvGrpSpPr>
          <xdr:grpSpPr>
            <a:xfrm>
              <a:off x="390575" y="847725"/>
              <a:ext cx="3513972" cy="2769306"/>
              <a:chOff x="1043249" y="95250"/>
              <a:chExt cx="3512095" cy="2744672"/>
            </a:xfrm>
          </xdr:grpSpPr>
          <xdr:sp macro="" textlink="">
            <xdr:nvSpPr>
              <xdr:cNvPr id="23" name="TextBox 22">
                <a:extLst>
                  <a:ext uri="{FF2B5EF4-FFF2-40B4-BE49-F238E27FC236}">
                    <a16:creationId xmlns:a16="http://schemas.microsoft.com/office/drawing/2014/main" id="{29BF4180-037D-4BD8-9ADE-894FF1284C12}"/>
                  </a:ext>
                </a:extLst>
              </xdr:cNvPr>
              <xdr:cNvSpPr txBox="1"/>
            </xdr:nvSpPr>
            <xdr:spPr>
              <a:xfrm>
                <a:off x="1043249" y="501188"/>
                <a:ext cx="325834" cy="150051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r"/>
                <a:r>
                  <a:rPr lang="en-GB" sz="1100"/>
                  <a:t>11</a:t>
                </a:r>
              </a:p>
            </xdr:txBody>
          </xdr:sp>
          <xdr:sp macro="" textlink="">
            <xdr:nvSpPr>
              <xdr:cNvPr id="24" name="TextBox 23">
                <a:extLst>
                  <a:ext uri="{FF2B5EF4-FFF2-40B4-BE49-F238E27FC236}">
                    <a16:creationId xmlns:a16="http://schemas.microsoft.com/office/drawing/2014/main" id="{E91301DD-3FF0-F24F-8BF3-9C19D23909E5}"/>
                  </a:ext>
                </a:extLst>
              </xdr:cNvPr>
              <xdr:cNvSpPr txBox="1"/>
            </xdr:nvSpPr>
            <xdr:spPr>
              <a:xfrm>
                <a:off x="1474916" y="2703982"/>
                <a:ext cx="97652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1</a:t>
                </a:r>
              </a:p>
            </xdr:txBody>
          </xdr:sp>
          <xdr:sp macro="" textlink="">
            <xdr:nvSpPr>
              <xdr:cNvPr id="25" name="TextBox 24">
                <a:extLst>
                  <a:ext uri="{FF2B5EF4-FFF2-40B4-BE49-F238E27FC236}">
                    <a16:creationId xmlns:a16="http://schemas.microsoft.com/office/drawing/2014/main" id="{36EEC14D-7B55-CCC7-E245-7D83F176D7D8}"/>
                  </a:ext>
                </a:extLst>
              </xdr:cNvPr>
              <xdr:cNvSpPr txBox="1"/>
            </xdr:nvSpPr>
            <xdr:spPr>
              <a:xfrm>
                <a:off x="1910816" y="2701160"/>
                <a:ext cx="97653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3</a:t>
                </a:r>
              </a:p>
            </xdr:txBody>
          </xdr:sp>
          <xdr:sp macro="" textlink="">
            <xdr:nvSpPr>
              <xdr:cNvPr id="26" name="TextBox 25">
                <a:extLst>
                  <a:ext uri="{FF2B5EF4-FFF2-40B4-BE49-F238E27FC236}">
                    <a16:creationId xmlns:a16="http://schemas.microsoft.com/office/drawing/2014/main" id="{D9AC63AF-7B84-657F-40D6-D289E0BB522E}"/>
                  </a:ext>
                </a:extLst>
              </xdr:cNvPr>
              <xdr:cNvSpPr txBox="1"/>
            </xdr:nvSpPr>
            <xdr:spPr>
              <a:xfrm>
                <a:off x="2339660" y="2698338"/>
                <a:ext cx="97653" cy="134056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5</a:t>
                </a:r>
              </a:p>
            </xdr:txBody>
          </xdr:sp>
          <xdr:sp macro="" textlink="">
            <xdr:nvSpPr>
              <xdr:cNvPr id="27" name="TextBox 26">
                <a:extLst>
                  <a:ext uri="{FF2B5EF4-FFF2-40B4-BE49-F238E27FC236}">
                    <a16:creationId xmlns:a16="http://schemas.microsoft.com/office/drawing/2014/main" id="{A9CF5BBC-BC73-FB18-7AC7-6406C7638D89}"/>
                  </a:ext>
                </a:extLst>
              </xdr:cNvPr>
              <xdr:cNvSpPr txBox="1"/>
            </xdr:nvSpPr>
            <xdr:spPr>
              <a:xfrm>
                <a:off x="2782614" y="2699043"/>
                <a:ext cx="97653" cy="134056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7</a:t>
                </a:r>
              </a:p>
            </xdr:txBody>
          </xdr:sp>
          <xdr:sp macro="" textlink="">
            <xdr:nvSpPr>
              <xdr:cNvPr id="28" name="TextBox 27">
                <a:extLst>
                  <a:ext uri="{FF2B5EF4-FFF2-40B4-BE49-F238E27FC236}">
                    <a16:creationId xmlns:a16="http://schemas.microsoft.com/office/drawing/2014/main" id="{81989319-AB95-729A-F786-92194D545178}"/>
                  </a:ext>
                </a:extLst>
              </xdr:cNvPr>
              <xdr:cNvSpPr txBox="1"/>
            </xdr:nvSpPr>
            <xdr:spPr>
              <a:xfrm>
                <a:off x="3214986" y="2696220"/>
                <a:ext cx="97653" cy="134056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9</a:t>
                </a:r>
              </a:p>
            </xdr:txBody>
          </xdr:sp>
          <xdr:sp macro="" textlink="">
            <xdr:nvSpPr>
              <xdr:cNvPr id="29" name="TextBox 28">
                <a:extLst>
                  <a:ext uri="{FF2B5EF4-FFF2-40B4-BE49-F238E27FC236}">
                    <a16:creationId xmlns:a16="http://schemas.microsoft.com/office/drawing/2014/main" id="{506F3BA1-9F43-3634-0918-DA6AD87AE77D}"/>
                  </a:ext>
                </a:extLst>
              </xdr:cNvPr>
              <xdr:cNvSpPr txBox="1"/>
            </xdr:nvSpPr>
            <xdr:spPr>
              <a:xfrm>
                <a:off x="3521572" y="2689871"/>
                <a:ext cx="362327" cy="150051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11</a:t>
                </a:r>
              </a:p>
            </xdr:txBody>
          </xdr:sp>
          <xdr:sp macro="" textlink="">
            <xdr:nvSpPr>
              <xdr:cNvPr id="30" name="TextBox 29">
                <a:extLst>
                  <a:ext uri="{FF2B5EF4-FFF2-40B4-BE49-F238E27FC236}">
                    <a16:creationId xmlns:a16="http://schemas.microsoft.com/office/drawing/2014/main" id="{D0083DC8-99C5-0659-3B7A-5D16699A486A}"/>
                  </a:ext>
                </a:extLst>
              </xdr:cNvPr>
              <xdr:cNvSpPr txBox="1"/>
            </xdr:nvSpPr>
            <xdr:spPr>
              <a:xfrm>
                <a:off x="1134553" y="2383415"/>
                <a:ext cx="98778" cy="132414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1</a:t>
                </a:r>
              </a:p>
            </xdr:txBody>
          </xdr:sp>
          <xdr:sp macro="" textlink="">
            <xdr:nvSpPr>
              <xdr:cNvPr id="31" name="TextBox 30">
                <a:extLst>
                  <a:ext uri="{FF2B5EF4-FFF2-40B4-BE49-F238E27FC236}">
                    <a16:creationId xmlns:a16="http://schemas.microsoft.com/office/drawing/2014/main" id="{D267FC6A-60B9-E703-0C78-47790176BEA6}"/>
                  </a:ext>
                </a:extLst>
              </xdr:cNvPr>
              <xdr:cNvSpPr txBox="1"/>
            </xdr:nvSpPr>
            <xdr:spPr>
              <a:xfrm>
                <a:off x="1144429" y="2016283"/>
                <a:ext cx="98778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3</a:t>
                </a:r>
              </a:p>
            </xdr:txBody>
          </xdr:sp>
          <xdr:sp macro="" textlink="">
            <xdr:nvSpPr>
              <xdr:cNvPr id="32" name="TextBox 31">
                <a:extLst>
                  <a:ext uri="{FF2B5EF4-FFF2-40B4-BE49-F238E27FC236}">
                    <a16:creationId xmlns:a16="http://schemas.microsoft.com/office/drawing/2014/main" id="{2C5BAA69-1422-75F6-97D5-0DF33ECA7E00}"/>
                  </a:ext>
                </a:extLst>
              </xdr:cNvPr>
              <xdr:cNvSpPr txBox="1"/>
            </xdr:nvSpPr>
            <xdr:spPr>
              <a:xfrm>
                <a:off x="1138079" y="1639273"/>
                <a:ext cx="98778" cy="132414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5</a:t>
                </a:r>
              </a:p>
            </xdr:txBody>
          </xdr:sp>
          <xdr:sp macro="" textlink="">
            <xdr:nvSpPr>
              <xdr:cNvPr id="33" name="TextBox 32">
                <a:extLst>
                  <a:ext uri="{FF2B5EF4-FFF2-40B4-BE49-F238E27FC236}">
                    <a16:creationId xmlns:a16="http://schemas.microsoft.com/office/drawing/2014/main" id="{C15B1AF5-08DD-8789-4D8D-181A1D7D9BF9}"/>
                  </a:ext>
                </a:extLst>
              </xdr:cNvPr>
              <xdr:cNvSpPr txBox="1"/>
            </xdr:nvSpPr>
            <xdr:spPr>
              <a:xfrm>
                <a:off x="1149368" y="1255208"/>
                <a:ext cx="98778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7</a:t>
                </a:r>
              </a:p>
            </xdr:txBody>
          </xdr:sp>
          <xdr:sp macro="" textlink="">
            <xdr:nvSpPr>
              <xdr:cNvPr id="34" name="TextBox 33">
                <a:extLst>
                  <a:ext uri="{FF2B5EF4-FFF2-40B4-BE49-F238E27FC236}">
                    <a16:creationId xmlns:a16="http://schemas.microsoft.com/office/drawing/2014/main" id="{2E1C4A37-4410-A0C5-16E6-19A34F011A15}"/>
                  </a:ext>
                </a:extLst>
              </xdr:cNvPr>
              <xdr:cNvSpPr txBox="1"/>
            </xdr:nvSpPr>
            <xdr:spPr>
              <a:xfrm>
                <a:off x="1160657" y="885252"/>
                <a:ext cx="98778" cy="132414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9</a:t>
                </a:r>
              </a:p>
            </xdr:txBody>
          </xdr:sp>
          <xdr:grpSp>
            <xdr:nvGrpSpPr>
              <xdr:cNvPr id="35" name="Group 34">
                <a:extLst>
                  <a:ext uri="{FF2B5EF4-FFF2-40B4-BE49-F238E27FC236}">
                    <a16:creationId xmlns:a16="http://schemas.microsoft.com/office/drawing/2014/main" id="{119E8C7D-C0AD-47B1-3354-1F8427E90912}"/>
                  </a:ext>
                </a:extLst>
              </xdr:cNvPr>
              <xdr:cNvGrpSpPr/>
            </xdr:nvGrpSpPr>
            <xdr:grpSpPr>
              <a:xfrm>
                <a:off x="1299992" y="95250"/>
                <a:ext cx="3255352" cy="2568731"/>
                <a:chOff x="1299992" y="95250"/>
                <a:chExt cx="3255352" cy="2568731"/>
              </a:xfrm>
            </xdr:grpSpPr>
            <xdr:grpSp>
              <xdr:nvGrpSpPr>
                <xdr:cNvPr id="36" name="Group 35">
                  <a:extLst>
                    <a:ext uri="{FF2B5EF4-FFF2-40B4-BE49-F238E27FC236}">
                      <a16:creationId xmlns:a16="http://schemas.microsoft.com/office/drawing/2014/main" id="{B25D425D-0FA7-B5EE-5170-9D12E22301B7}"/>
                    </a:ext>
                  </a:extLst>
                </xdr:cNvPr>
                <xdr:cNvGrpSpPr/>
              </xdr:nvGrpSpPr>
              <xdr:grpSpPr>
                <a:xfrm>
                  <a:off x="1299992" y="95250"/>
                  <a:ext cx="3255352" cy="2568731"/>
                  <a:chOff x="1305618" y="95250"/>
                  <a:chExt cx="3272230" cy="2591722"/>
                </a:xfrm>
              </xdr:grpSpPr>
              <xdr:grpSp>
                <xdr:nvGrpSpPr>
                  <xdr:cNvPr id="38" name="Group 37">
                    <a:extLst>
                      <a:ext uri="{FF2B5EF4-FFF2-40B4-BE49-F238E27FC236}">
                        <a16:creationId xmlns:a16="http://schemas.microsoft.com/office/drawing/2014/main" id="{FF6FAE62-70D1-8AC0-D095-08F3E958C2BB}"/>
                      </a:ext>
                    </a:extLst>
                  </xdr:cNvPr>
                  <xdr:cNvGrpSpPr/>
                </xdr:nvGrpSpPr>
                <xdr:grpSpPr>
                  <a:xfrm>
                    <a:off x="1305618" y="95250"/>
                    <a:ext cx="3272230" cy="2591722"/>
                    <a:chOff x="1305618" y="95250"/>
                    <a:chExt cx="3272230" cy="2591722"/>
                  </a:xfrm>
                </xdr:grpSpPr>
                <xdr:cxnSp macro="">
                  <xdr:nvCxnSpPr>
                    <xdr:cNvPr id="43" name="Straight Arrow Connector 42">
                      <a:extLst>
                        <a:ext uri="{FF2B5EF4-FFF2-40B4-BE49-F238E27FC236}">
                          <a16:creationId xmlns:a16="http://schemas.microsoft.com/office/drawing/2014/main" id="{575533B5-C892-E985-2941-7D8A715C0411}"/>
                        </a:ext>
                      </a:extLst>
                    </xdr:cNvPr>
                    <xdr:cNvCxnSpPr/>
                  </xdr:nvCxnSpPr>
                  <xdr:spPr>
                    <a:xfrm flipV="1">
                      <a:off x="1312333" y="95250"/>
                      <a:ext cx="9525" cy="2571750"/>
                    </a:xfrm>
                    <a:prstGeom prst="straightConnector1">
                      <a:avLst/>
                    </a:prstGeom>
                    <a:ln>
                      <a:tailEnd type="triangle"/>
                    </a:ln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44" name="Straight Arrow Connector 43">
                      <a:extLst>
                        <a:ext uri="{FF2B5EF4-FFF2-40B4-BE49-F238E27FC236}">
                          <a16:creationId xmlns:a16="http://schemas.microsoft.com/office/drawing/2014/main" id="{9327C857-60C0-51E0-787D-EDA47A432873}"/>
                        </a:ext>
                      </a:extLst>
                    </xdr:cNvPr>
                    <xdr:cNvCxnSpPr/>
                  </xdr:nvCxnSpPr>
                  <xdr:spPr>
                    <a:xfrm>
                      <a:off x="1305618" y="2676525"/>
                      <a:ext cx="3272230" cy="0"/>
                    </a:xfrm>
                    <a:prstGeom prst="straightConnector1">
                      <a:avLst/>
                    </a:prstGeom>
                    <a:ln>
                      <a:tailEnd type="triangle"/>
                    </a:ln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45" name="Straight Connector 44">
                      <a:extLst>
                        <a:ext uri="{FF2B5EF4-FFF2-40B4-BE49-F238E27FC236}">
                          <a16:creationId xmlns:a16="http://schemas.microsoft.com/office/drawing/2014/main" id="{340E6870-706B-A9AE-E8FE-EBE79E8C74B1}"/>
                        </a:ext>
                      </a:extLst>
                    </xdr:cNvPr>
                    <xdr:cNvCxnSpPr/>
                  </xdr:nvCxnSpPr>
                  <xdr:spPr>
                    <a:xfrm>
                      <a:off x="1531056" y="2571750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46" name="Straight Connector 45">
                      <a:extLst>
                        <a:ext uri="{FF2B5EF4-FFF2-40B4-BE49-F238E27FC236}">
                          <a16:creationId xmlns:a16="http://schemas.microsoft.com/office/drawing/2014/main" id="{72D45B5F-CBAB-3BD6-B3A0-358EEBD68B4D}"/>
                        </a:ext>
                      </a:extLst>
                    </xdr:cNvPr>
                    <xdr:cNvCxnSpPr/>
                  </xdr:nvCxnSpPr>
                  <xdr:spPr>
                    <a:xfrm>
                      <a:off x="1749778" y="2571750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47" name="Straight Connector 46">
                      <a:extLst>
                        <a:ext uri="{FF2B5EF4-FFF2-40B4-BE49-F238E27FC236}">
                          <a16:creationId xmlns:a16="http://schemas.microsoft.com/office/drawing/2014/main" id="{D1A51C41-2C18-FDC2-96F5-C119F3AD524A}"/>
                        </a:ext>
                      </a:extLst>
                    </xdr:cNvPr>
                    <xdr:cNvCxnSpPr/>
                  </xdr:nvCxnSpPr>
                  <xdr:spPr>
                    <a:xfrm>
                      <a:off x="1967624" y="2578510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48" name="Straight Connector 47">
                      <a:extLst>
                        <a:ext uri="{FF2B5EF4-FFF2-40B4-BE49-F238E27FC236}">
                          <a16:creationId xmlns:a16="http://schemas.microsoft.com/office/drawing/2014/main" id="{DE36B38D-DAC4-AB61-2B96-AD1B9B6A2E35}"/>
                        </a:ext>
                      </a:extLst>
                    </xdr:cNvPr>
                    <xdr:cNvCxnSpPr/>
                  </xdr:nvCxnSpPr>
                  <xdr:spPr>
                    <a:xfrm>
                      <a:off x="2187837" y="2580352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49" name="Straight Connector 48">
                      <a:extLst>
                        <a:ext uri="{FF2B5EF4-FFF2-40B4-BE49-F238E27FC236}">
                          <a16:creationId xmlns:a16="http://schemas.microsoft.com/office/drawing/2014/main" id="{72FAEA95-B683-A1C7-6349-2A93551A864A}"/>
                        </a:ext>
                      </a:extLst>
                    </xdr:cNvPr>
                    <xdr:cNvCxnSpPr/>
                  </xdr:nvCxnSpPr>
                  <xdr:spPr>
                    <a:xfrm>
                      <a:off x="2401689" y="2582197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50" name="Straight Connector 49">
                      <a:extLst>
                        <a:ext uri="{FF2B5EF4-FFF2-40B4-BE49-F238E27FC236}">
                          <a16:creationId xmlns:a16="http://schemas.microsoft.com/office/drawing/2014/main" id="{79E58DC1-EBE2-8EE9-C100-BC1A246DEF8F}"/>
                        </a:ext>
                      </a:extLst>
                    </xdr:cNvPr>
                    <xdr:cNvCxnSpPr/>
                  </xdr:nvCxnSpPr>
                  <xdr:spPr>
                    <a:xfrm>
                      <a:off x="2628046" y="2577895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51" name="Straight Connector 50">
                      <a:extLst>
                        <a:ext uri="{FF2B5EF4-FFF2-40B4-BE49-F238E27FC236}">
                          <a16:creationId xmlns:a16="http://schemas.microsoft.com/office/drawing/2014/main" id="{1FAFD056-3C97-D2A5-65A1-8FDC0760F33B}"/>
                        </a:ext>
                      </a:extLst>
                    </xdr:cNvPr>
                    <xdr:cNvCxnSpPr/>
                  </xdr:nvCxnSpPr>
                  <xdr:spPr>
                    <a:xfrm>
                      <a:off x="2844618" y="2579739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52" name="Straight Connector 51">
                      <a:extLst>
                        <a:ext uri="{FF2B5EF4-FFF2-40B4-BE49-F238E27FC236}">
                          <a16:creationId xmlns:a16="http://schemas.microsoft.com/office/drawing/2014/main" id="{F50FC030-7E56-0715-1072-C8BE248A3268}"/>
                        </a:ext>
                      </a:extLst>
                    </xdr:cNvPr>
                    <xdr:cNvCxnSpPr/>
                  </xdr:nvCxnSpPr>
                  <xdr:spPr>
                    <a:xfrm>
                      <a:off x="3062111" y="2575437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53" name="Straight Connector 52">
                      <a:extLst>
                        <a:ext uri="{FF2B5EF4-FFF2-40B4-BE49-F238E27FC236}">
                          <a16:creationId xmlns:a16="http://schemas.microsoft.com/office/drawing/2014/main" id="{B65ADA7D-6759-F63D-9B18-2FE24BC4FCB8}"/>
                        </a:ext>
                      </a:extLst>
                    </xdr:cNvPr>
                    <xdr:cNvCxnSpPr/>
                  </xdr:nvCxnSpPr>
                  <xdr:spPr>
                    <a:xfrm>
                      <a:off x="3281756" y="2574208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54" name="Straight Connector 53">
                      <a:extLst>
                        <a:ext uri="{FF2B5EF4-FFF2-40B4-BE49-F238E27FC236}">
                          <a16:creationId xmlns:a16="http://schemas.microsoft.com/office/drawing/2014/main" id="{26BE6526-9E39-5D33-B4B4-3E5E209AFE17}"/>
                        </a:ext>
                      </a:extLst>
                    </xdr:cNvPr>
                    <xdr:cNvCxnSpPr/>
                  </xdr:nvCxnSpPr>
                  <xdr:spPr>
                    <a:xfrm>
                      <a:off x="3497758" y="2572979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55" name="Straight Connector 54">
                      <a:extLst>
                        <a:ext uri="{FF2B5EF4-FFF2-40B4-BE49-F238E27FC236}">
                          <a16:creationId xmlns:a16="http://schemas.microsoft.com/office/drawing/2014/main" id="{028072AD-5408-4C2D-4F2D-64273259C4E4}"/>
                        </a:ext>
                      </a:extLst>
                    </xdr:cNvPr>
                    <xdr:cNvCxnSpPr/>
                  </xdr:nvCxnSpPr>
                  <xdr:spPr>
                    <a:xfrm>
                      <a:off x="3721965" y="2574823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56" name="Straight Connector 55">
                      <a:extLst>
                        <a:ext uri="{FF2B5EF4-FFF2-40B4-BE49-F238E27FC236}">
                          <a16:creationId xmlns:a16="http://schemas.microsoft.com/office/drawing/2014/main" id="{84F6D0C8-3980-8276-C69C-C5B1E259DC1E}"/>
                        </a:ext>
                      </a:extLst>
                    </xdr:cNvPr>
                    <xdr:cNvCxnSpPr/>
                  </xdr:nvCxnSpPr>
                  <xdr:spPr>
                    <a:xfrm>
                      <a:off x="1318479" y="1339645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57" name="Straight Connector 56">
                      <a:extLst>
                        <a:ext uri="{FF2B5EF4-FFF2-40B4-BE49-F238E27FC236}">
                          <a16:creationId xmlns:a16="http://schemas.microsoft.com/office/drawing/2014/main" id="{D7987A53-2A89-D1FB-F1A4-7BF30561E605}"/>
                        </a:ext>
                      </a:extLst>
                    </xdr:cNvPr>
                    <xdr:cNvCxnSpPr/>
                  </xdr:nvCxnSpPr>
                  <xdr:spPr>
                    <a:xfrm>
                      <a:off x="1317250" y="1522771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58" name="Straight Connector 57">
                      <a:extLst>
                        <a:ext uri="{FF2B5EF4-FFF2-40B4-BE49-F238E27FC236}">
                          <a16:creationId xmlns:a16="http://schemas.microsoft.com/office/drawing/2014/main" id="{FAE3577B-7099-04A7-BE8D-30AD4E7EF3BF}"/>
                        </a:ext>
                      </a:extLst>
                    </xdr:cNvPr>
                    <xdr:cNvCxnSpPr/>
                  </xdr:nvCxnSpPr>
                  <xdr:spPr>
                    <a:xfrm>
                      <a:off x="1316021" y="1146687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59" name="Straight Connector 58">
                      <a:extLst>
                        <a:ext uri="{FF2B5EF4-FFF2-40B4-BE49-F238E27FC236}">
                          <a16:creationId xmlns:a16="http://schemas.microsoft.com/office/drawing/2014/main" id="{243BFFD6-F10C-2029-B6FD-DE46F588CF4F}"/>
                        </a:ext>
                      </a:extLst>
                    </xdr:cNvPr>
                    <xdr:cNvCxnSpPr/>
                  </xdr:nvCxnSpPr>
                  <xdr:spPr>
                    <a:xfrm>
                      <a:off x="1317864" y="1713886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60" name="Straight Connector 59">
                      <a:extLst>
                        <a:ext uri="{FF2B5EF4-FFF2-40B4-BE49-F238E27FC236}">
                          <a16:creationId xmlns:a16="http://schemas.microsoft.com/office/drawing/2014/main" id="{739F86CA-717C-B6C7-A3A9-D897647DB9A2}"/>
                        </a:ext>
                      </a:extLst>
                    </xdr:cNvPr>
                    <xdr:cNvCxnSpPr/>
                  </xdr:nvCxnSpPr>
                  <xdr:spPr>
                    <a:xfrm>
                      <a:off x="1322781" y="1909301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61" name="Straight Connector 60">
                      <a:extLst>
                        <a:ext uri="{FF2B5EF4-FFF2-40B4-BE49-F238E27FC236}">
                          <a16:creationId xmlns:a16="http://schemas.microsoft.com/office/drawing/2014/main" id="{D778CBC8-1C83-AF3D-CD96-3C65A5471D35}"/>
                        </a:ext>
                      </a:extLst>
                    </xdr:cNvPr>
                    <xdr:cNvCxnSpPr/>
                  </xdr:nvCxnSpPr>
                  <xdr:spPr>
                    <a:xfrm>
                      <a:off x="1315407" y="2098572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62" name="Straight Connector 61">
                      <a:extLst>
                        <a:ext uri="{FF2B5EF4-FFF2-40B4-BE49-F238E27FC236}">
                          <a16:creationId xmlns:a16="http://schemas.microsoft.com/office/drawing/2014/main" id="{EFB73FAA-AB8C-9AF6-A671-4B0902AA6D73}"/>
                        </a:ext>
                      </a:extLst>
                    </xdr:cNvPr>
                    <xdr:cNvCxnSpPr/>
                  </xdr:nvCxnSpPr>
                  <xdr:spPr>
                    <a:xfrm>
                      <a:off x="1317250" y="2287844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63" name="Straight Connector 62">
                      <a:extLst>
                        <a:ext uri="{FF2B5EF4-FFF2-40B4-BE49-F238E27FC236}">
                          <a16:creationId xmlns:a16="http://schemas.microsoft.com/office/drawing/2014/main" id="{81A3035B-FD36-04E6-4123-49B9DB1266FC}"/>
                        </a:ext>
                      </a:extLst>
                    </xdr:cNvPr>
                    <xdr:cNvCxnSpPr/>
                  </xdr:nvCxnSpPr>
                  <xdr:spPr>
                    <a:xfrm>
                      <a:off x="1319093" y="2480187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</xdr:grpSp>
              <xdr:cxnSp macro="">
                <xdr:nvCxnSpPr>
                  <xdr:cNvPr id="39" name="Straight Connector 38">
                    <a:extLst>
                      <a:ext uri="{FF2B5EF4-FFF2-40B4-BE49-F238E27FC236}">
                        <a16:creationId xmlns:a16="http://schemas.microsoft.com/office/drawing/2014/main" id="{560AB35B-4862-69BF-0781-FEC44715B1C5}"/>
                      </a:ext>
                    </a:extLst>
                  </xdr:cNvPr>
                  <xdr:cNvCxnSpPr/>
                </xdr:nvCxnSpPr>
                <xdr:spPr>
                  <a:xfrm>
                    <a:off x="1312673" y="762000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40" name="Straight Connector 39">
                    <a:extLst>
                      <a:ext uri="{FF2B5EF4-FFF2-40B4-BE49-F238E27FC236}">
                        <a16:creationId xmlns:a16="http://schemas.microsoft.com/office/drawing/2014/main" id="{104ECC39-1621-9AE4-82F9-AAF8A35AFB9B}"/>
                      </a:ext>
                    </a:extLst>
                  </xdr:cNvPr>
                  <xdr:cNvCxnSpPr/>
                </xdr:nvCxnSpPr>
                <xdr:spPr>
                  <a:xfrm>
                    <a:off x="1323963" y="575734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41" name="Straight Connector 40">
                    <a:extLst>
                      <a:ext uri="{FF2B5EF4-FFF2-40B4-BE49-F238E27FC236}">
                        <a16:creationId xmlns:a16="http://schemas.microsoft.com/office/drawing/2014/main" id="{9D17056C-360C-DD54-1199-E3CB2F6FE7B7}"/>
                      </a:ext>
                    </a:extLst>
                  </xdr:cNvPr>
                  <xdr:cNvCxnSpPr/>
                </xdr:nvCxnSpPr>
                <xdr:spPr>
                  <a:xfrm>
                    <a:off x="1324668" y="957439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42" name="Straight Connector 41">
                    <a:extLst>
                      <a:ext uri="{FF2B5EF4-FFF2-40B4-BE49-F238E27FC236}">
                        <a16:creationId xmlns:a16="http://schemas.microsoft.com/office/drawing/2014/main" id="{7BFAC8C5-5E91-ECA7-6BE2-1438B34E4935}"/>
                      </a:ext>
                    </a:extLst>
                  </xdr:cNvPr>
                  <xdr:cNvCxnSpPr/>
                </xdr:nvCxnSpPr>
                <xdr:spPr>
                  <a:xfrm>
                    <a:off x="1323962" y="385234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</xdr:grpSp>
            <xdr:cxnSp macro="">
              <xdr:nvCxnSpPr>
                <xdr:cNvPr id="37" name="Straight Connector 36">
                  <a:extLst>
                    <a:ext uri="{FF2B5EF4-FFF2-40B4-BE49-F238E27FC236}">
                      <a16:creationId xmlns:a16="http://schemas.microsoft.com/office/drawing/2014/main" id="{997EC96E-CF09-7D8A-3525-278C8F1FD361}"/>
                    </a:ext>
                  </a:extLst>
                </xdr:cNvPr>
                <xdr:cNvCxnSpPr/>
              </xdr:nvCxnSpPr>
              <xdr:spPr>
                <a:xfrm>
                  <a:off x="3921713" y="2559786"/>
                  <a:ext cx="0" cy="103132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</xdr:grpSp>
        </xdr:grpSp>
        <xdr:cxnSp macro="">
          <xdr:nvCxnSpPr>
            <xdr:cNvPr id="15" name="Straight Connector 14">
              <a:extLst>
                <a:ext uri="{FF2B5EF4-FFF2-40B4-BE49-F238E27FC236}">
                  <a16:creationId xmlns:a16="http://schemas.microsoft.com/office/drawing/2014/main" id="{4BEE9C7D-0CC9-D308-7314-2C674DC24114}"/>
                </a:ext>
              </a:extLst>
            </xdr:cNvPr>
            <xdr:cNvCxnSpPr/>
          </xdr:nvCxnSpPr>
          <xdr:spPr>
            <a:xfrm flipV="1">
              <a:off x="1524000" y="2286000"/>
              <a:ext cx="9525" cy="76200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6" name="Straight Connector 15">
              <a:extLst>
                <a:ext uri="{FF2B5EF4-FFF2-40B4-BE49-F238E27FC236}">
                  <a16:creationId xmlns:a16="http://schemas.microsoft.com/office/drawing/2014/main" id="{A21A9D0E-AAAB-1611-E38A-2A65BA16CF3F}"/>
                </a:ext>
              </a:extLst>
            </xdr:cNvPr>
            <xdr:cNvCxnSpPr/>
          </xdr:nvCxnSpPr>
          <xdr:spPr>
            <a:xfrm flipH="1">
              <a:off x="1088571" y="2286000"/>
              <a:ext cx="439965" cy="4536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7" name="Straight Connector 16">
              <a:extLst>
                <a:ext uri="{FF2B5EF4-FFF2-40B4-BE49-F238E27FC236}">
                  <a16:creationId xmlns:a16="http://schemas.microsoft.com/office/drawing/2014/main" id="{E02A283E-6211-50C6-1B76-BE8EDDD5CFEA}"/>
                </a:ext>
              </a:extLst>
            </xdr:cNvPr>
            <xdr:cNvCxnSpPr/>
          </xdr:nvCxnSpPr>
          <xdr:spPr>
            <a:xfrm flipV="1">
              <a:off x="1084036" y="2100036"/>
              <a:ext cx="4535" cy="19050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8" name="Straight Connector 17">
              <a:extLst>
                <a:ext uri="{FF2B5EF4-FFF2-40B4-BE49-F238E27FC236}">
                  <a16:creationId xmlns:a16="http://schemas.microsoft.com/office/drawing/2014/main" id="{0ACF73A0-9D13-630E-E1FE-BBF7BEF558D1}"/>
                </a:ext>
              </a:extLst>
            </xdr:cNvPr>
            <xdr:cNvCxnSpPr/>
          </xdr:nvCxnSpPr>
          <xdr:spPr>
            <a:xfrm flipV="1">
              <a:off x="1097643" y="2095500"/>
              <a:ext cx="1088571" cy="4536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9" name="Straight Connector 18">
              <a:extLst>
                <a:ext uri="{FF2B5EF4-FFF2-40B4-BE49-F238E27FC236}">
                  <a16:creationId xmlns:a16="http://schemas.microsoft.com/office/drawing/2014/main" id="{F82D37BE-DAC7-296E-E74E-762E4520AB80}"/>
                </a:ext>
              </a:extLst>
            </xdr:cNvPr>
            <xdr:cNvCxnSpPr/>
          </xdr:nvCxnSpPr>
          <xdr:spPr>
            <a:xfrm>
              <a:off x="2181679" y="2095500"/>
              <a:ext cx="0" cy="195036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0" name="Straight Connector 19">
              <a:extLst>
                <a:ext uri="{FF2B5EF4-FFF2-40B4-BE49-F238E27FC236}">
                  <a16:creationId xmlns:a16="http://schemas.microsoft.com/office/drawing/2014/main" id="{C2D222D0-6F8B-9294-8CE0-46973A45AE42}"/>
                </a:ext>
              </a:extLst>
            </xdr:cNvPr>
            <xdr:cNvCxnSpPr/>
          </xdr:nvCxnSpPr>
          <xdr:spPr>
            <a:xfrm flipH="1">
              <a:off x="1741714" y="2286000"/>
              <a:ext cx="439965" cy="4536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1" name="Straight Connector 20">
              <a:extLst>
                <a:ext uri="{FF2B5EF4-FFF2-40B4-BE49-F238E27FC236}">
                  <a16:creationId xmlns:a16="http://schemas.microsoft.com/office/drawing/2014/main" id="{CCEAD7B7-4045-98FF-1DEC-5971419F5FC8}"/>
                </a:ext>
              </a:extLst>
            </xdr:cNvPr>
            <xdr:cNvCxnSpPr/>
          </xdr:nvCxnSpPr>
          <xdr:spPr>
            <a:xfrm flipH="1">
              <a:off x="1741714" y="2295071"/>
              <a:ext cx="4536" cy="757465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2" name="Straight Connector 21">
              <a:extLst>
                <a:ext uri="{FF2B5EF4-FFF2-40B4-BE49-F238E27FC236}">
                  <a16:creationId xmlns:a16="http://schemas.microsoft.com/office/drawing/2014/main" id="{E832FA6D-B70E-5A3D-6628-64FE40A32487}"/>
                </a:ext>
              </a:extLst>
            </xdr:cNvPr>
            <xdr:cNvCxnSpPr/>
          </xdr:nvCxnSpPr>
          <xdr:spPr>
            <a:xfrm>
              <a:off x="1519464" y="3043464"/>
              <a:ext cx="222250" cy="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18</xdr:col>
      <xdr:colOff>374195</xdr:colOff>
      <xdr:row>16</xdr:row>
      <xdr:rowOff>76200</xdr:rowOff>
    </xdr:from>
    <xdr:to>
      <xdr:col>19</xdr:col>
      <xdr:colOff>399708</xdr:colOff>
      <xdr:row>17</xdr:row>
      <xdr:rowOff>161925</xdr:rowOff>
    </xdr:to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AC88F404-0367-4B34-83AE-95B4C6B2E04F}"/>
            </a:ext>
          </a:extLst>
        </xdr:cNvPr>
        <xdr:cNvSpPr txBox="1"/>
      </xdr:nvSpPr>
      <xdr:spPr>
        <a:xfrm>
          <a:off x="11346995" y="3124200"/>
          <a:ext cx="635113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A    =</a:t>
          </a:r>
        </a:p>
      </xdr:txBody>
    </xdr:sp>
    <xdr:clientData/>
  </xdr:twoCellAnchor>
  <xdr:twoCellAnchor>
    <xdr:from>
      <xdr:col>20</xdr:col>
      <xdr:colOff>123825</xdr:colOff>
      <xdr:row>16</xdr:row>
      <xdr:rowOff>38100</xdr:rowOff>
    </xdr:from>
    <xdr:to>
      <xdr:col>21</xdr:col>
      <xdr:colOff>361950</xdr:colOff>
      <xdr:row>18</xdr:row>
      <xdr:rowOff>0</xdr:rowOff>
    </xdr:to>
    <xdr:sp macro="" textlink="">
      <xdr:nvSpPr>
        <xdr:cNvPr id="65" name="Double Bracket 64">
          <a:extLst>
            <a:ext uri="{FF2B5EF4-FFF2-40B4-BE49-F238E27FC236}">
              <a16:creationId xmlns:a16="http://schemas.microsoft.com/office/drawing/2014/main" id="{BCC139F7-FA93-4F62-8095-D27D00A5552C}"/>
            </a:ext>
          </a:extLst>
        </xdr:cNvPr>
        <xdr:cNvSpPr/>
      </xdr:nvSpPr>
      <xdr:spPr>
        <a:xfrm>
          <a:off x="12315825" y="3086100"/>
          <a:ext cx="847725" cy="3429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195603</xdr:colOff>
      <xdr:row>24</xdr:row>
      <xdr:rowOff>66675</xdr:rowOff>
    </xdr:from>
    <xdr:to>
      <xdr:col>19</xdr:col>
      <xdr:colOff>408214</xdr:colOff>
      <xdr:row>25</xdr:row>
      <xdr:rowOff>152400</xdr:rowOff>
    </xdr:to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3826663-7FD4-453C-9391-729975B28D60}"/>
            </a:ext>
          </a:extLst>
        </xdr:cNvPr>
        <xdr:cNvSpPr txBox="1"/>
      </xdr:nvSpPr>
      <xdr:spPr>
        <a:xfrm>
          <a:off x="11168403" y="4638675"/>
          <a:ext cx="822211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A </a:t>
          </a:r>
          <a:r>
            <a:rPr lang="en-GB" sz="1100">
              <a:sym typeface="Symbol" panose="05050102010706020507" pitchFamily="18" charset="2"/>
            </a:rPr>
            <a:t></a:t>
          </a:r>
          <a:r>
            <a:rPr lang="en-GB" sz="1100"/>
            <a:t> T    =</a:t>
          </a:r>
        </a:p>
      </xdr:txBody>
    </xdr:sp>
    <xdr:clientData/>
  </xdr:twoCellAnchor>
  <xdr:twoCellAnchor>
    <xdr:from>
      <xdr:col>20</xdr:col>
      <xdr:colOff>85725</xdr:colOff>
      <xdr:row>23</xdr:row>
      <xdr:rowOff>180975</xdr:rowOff>
    </xdr:from>
    <xdr:to>
      <xdr:col>27</xdr:col>
      <xdr:colOff>371475</xdr:colOff>
      <xdr:row>26</xdr:row>
      <xdr:rowOff>28575</xdr:rowOff>
    </xdr:to>
    <xdr:sp macro="" textlink="">
      <xdr:nvSpPr>
        <xdr:cNvPr id="67" name="Double Bracket 66">
          <a:extLst>
            <a:ext uri="{FF2B5EF4-FFF2-40B4-BE49-F238E27FC236}">
              <a16:creationId xmlns:a16="http://schemas.microsoft.com/office/drawing/2014/main" id="{0463C497-A4B7-4702-A07E-93D460517AC6}"/>
            </a:ext>
          </a:extLst>
        </xdr:cNvPr>
        <xdr:cNvSpPr/>
      </xdr:nvSpPr>
      <xdr:spPr>
        <a:xfrm>
          <a:off x="12277725" y="4562475"/>
          <a:ext cx="4552950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180975</xdr:colOff>
      <xdr:row>18</xdr:row>
      <xdr:rowOff>95250</xdr:rowOff>
    </xdr:from>
    <xdr:to>
      <xdr:col>17</xdr:col>
      <xdr:colOff>211518</xdr:colOff>
      <xdr:row>33</xdr:row>
      <xdr:rowOff>7056</xdr:rowOff>
    </xdr:to>
    <xdr:grpSp>
      <xdr:nvGrpSpPr>
        <xdr:cNvPr id="68" name="Group 67">
          <a:extLst>
            <a:ext uri="{FF2B5EF4-FFF2-40B4-BE49-F238E27FC236}">
              <a16:creationId xmlns:a16="http://schemas.microsoft.com/office/drawing/2014/main" id="{AA704621-A0E4-4855-B077-35BE91AB39CC}"/>
            </a:ext>
          </a:extLst>
        </xdr:cNvPr>
        <xdr:cNvGrpSpPr/>
      </xdr:nvGrpSpPr>
      <xdr:grpSpPr>
        <a:xfrm>
          <a:off x="400050" y="3524250"/>
          <a:ext cx="3535743" cy="2769306"/>
          <a:chOff x="400050" y="3714750"/>
          <a:chExt cx="3535743" cy="2769306"/>
        </a:xfrm>
      </xdr:grpSpPr>
      <xdr:grpSp>
        <xdr:nvGrpSpPr>
          <xdr:cNvPr id="69" name="Group 68">
            <a:extLst>
              <a:ext uri="{FF2B5EF4-FFF2-40B4-BE49-F238E27FC236}">
                <a16:creationId xmlns:a16="http://schemas.microsoft.com/office/drawing/2014/main" id="{AA330359-833E-AE2D-22D0-F6DA8776EE82}"/>
              </a:ext>
            </a:extLst>
          </xdr:cNvPr>
          <xdr:cNvGrpSpPr/>
        </xdr:nvGrpSpPr>
        <xdr:grpSpPr>
          <a:xfrm>
            <a:off x="400050" y="3714750"/>
            <a:ext cx="3535743" cy="2769306"/>
            <a:chOff x="1043249" y="95250"/>
            <a:chExt cx="3512095" cy="2744672"/>
          </a:xfrm>
        </xdr:grpSpPr>
        <xdr:sp macro="" textlink="">
          <xdr:nvSpPr>
            <xdr:cNvPr id="78" name="TextBox 77">
              <a:extLst>
                <a:ext uri="{FF2B5EF4-FFF2-40B4-BE49-F238E27FC236}">
                  <a16:creationId xmlns:a16="http://schemas.microsoft.com/office/drawing/2014/main" id="{C7EF922A-461E-B869-F335-E436CA29D089}"/>
                </a:ext>
              </a:extLst>
            </xdr:cNvPr>
            <xdr:cNvSpPr txBox="1"/>
          </xdr:nvSpPr>
          <xdr:spPr>
            <a:xfrm>
              <a:off x="1043249" y="501188"/>
              <a:ext cx="325834" cy="150051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r"/>
              <a:r>
                <a:rPr lang="en-GB" sz="1100"/>
                <a:t>11</a:t>
              </a:r>
            </a:p>
          </xdr:txBody>
        </xdr:sp>
        <xdr:sp macro="" textlink="">
          <xdr:nvSpPr>
            <xdr:cNvPr id="79" name="TextBox 78">
              <a:extLst>
                <a:ext uri="{FF2B5EF4-FFF2-40B4-BE49-F238E27FC236}">
                  <a16:creationId xmlns:a16="http://schemas.microsoft.com/office/drawing/2014/main" id="{2771E6E8-5E2A-3720-9835-D3CC6918C245}"/>
                </a:ext>
              </a:extLst>
            </xdr:cNvPr>
            <xdr:cNvSpPr txBox="1"/>
          </xdr:nvSpPr>
          <xdr:spPr>
            <a:xfrm>
              <a:off x="1474916" y="2703982"/>
              <a:ext cx="97652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1</a:t>
              </a:r>
            </a:p>
          </xdr:txBody>
        </xdr:sp>
        <xdr:sp macro="" textlink="">
          <xdr:nvSpPr>
            <xdr:cNvPr id="80" name="TextBox 79">
              <a:extLst>
                <a:ext uri="{FF2B5EF4-FFF2-40B4-BE49-F238E27FC236}">
                  <a16:creationId xmlns:a16="http://schemas.microsoft.com/office/drawing/2014/main" id="{82B5A803-3543-D9D0-5CFD-8329241EB210}"/>
                </a:ext>
              </a:extLst>
            </xdr:cNvPr>
            <xdr:cNvSpPr txBox="1"/>
          </xdr:nvSpPr>
          <xdr:spPr>
            <a:xfrm>
              <a:off x="1910816" y="2701160"/>
              <a:ext cx="97653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3</a:t>
              </a:r>
            </a:p>
          </xdr:txBody>
        </xdr:sp>
        <xdr:sp macro="" textlink="">
          <xdr:nvSpPr>
            <xdr:cNvPr id="81" name="TextBox 80">
              <a:extLst>
                <a:ext uri="{FF2B5EF4-FFF2-40B4-BE49-F238E27FC236}">
                  <a16:creationId xmlns:a16="http://schemas.microsoft.com/office/drawing/2014/main" id="{F20F7F3A-7897-CE88-5BB3-B96535BF676B}"/>
                </a:ext>
              </a:extLst>
            </xdr:cNvPr>
            <xdr:cNvSpPr txBox="1"/>
          </xdr:nvSpPr>
          <xdr:spPr>
            <a:xfrm>
              <a:off x="2339660" y="2698338"/>
              <a:ext cx="97653" cy="134056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5</a:t>
              </a:r>
            </a:p>
          </xdr:txBody>
        </xdr:sp>
        <xdr:sp macro="" textlink="">
          <xdr:nvSpPr>
            <xdr:cNvPr id="82" name="TextBox 81">
              <a:extLst>
                <a:ext uri="{FF2B5EF4-FFF2-40B4-BE49-F238E27FC236}">
                  <a16:creationId xmlns:a16="http://schemas.microsoft.com/office/drawing/2014/main" id="{78A61854-EAC0-8EEC-9519-250629F1C8DD}"/>
                </a:ext>
              </a:extLst>
            </xdr:cNvPr>
            <xdr:cNvSpPr txBox="1"/>
          </xdr:nvSpPr>
          <xdr:spPr>
            <a:xfrm>
              <a:off x="2782614" y="2699043"/>
              <a:ext cx="97653" cy="134056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7</a:t>
              </a:r>
            </a:p>
          </xdr:txBody>
        </xdr:sp>
        <xdr:sp macro="" textlink="">
          <xdr:nvSpPr>
            <xdr:cNvPr id="83" name="TextBox 82">
              <a:extLst>
                <a:ext uri="{FF2B5EF4-FFF2-40B4-BE49-F238E27FC236}">
                  <a16:creationId xmlns:a16="http://schemas.microsoft.com/office/drawing/2014/main" id="{3A7088CC-5D78-1C50-C849-ECC3665508E4}"/>
                </a:ext>
              </a:extLst>
            </xdr:cNvPr>
            <xdr:cNvSpPr txBox="1"/>
          </xdr:nvSpPr>
          <xdr:spPr>
            <a:xfrm>
              <a:off x="3214986" y="2696220"/>
              <a:ext cx="97653" cy="134056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9</a:t>
              </a:r>
            </a:p>
          </xdr:txBody>
        </xdr:sp>
        <xdr:sp macro="" textlink="">
          <xdr:nvSpPr>
            <xdr:cNvPr id="84" name="TextBox 83">
              <a:extLst>
                <a:ext uri="{FF2B5EF4-FFF2-40B4-BE49-F238E27FC236}">
                  <a16:creationId xmlns:a16="http://schemas.microsoft.com/office/drawing/2014/main" id="{BD791F45-B655-B5CD-9F8E-C2B8DFAB36FA}"/>
                </a:ext>
              </a:extLst>
            </xdr:cNvPr>
            <xdr:cNvSpPr txBox="1"/>
          </xdr:nvSpPr>
          <xdr:spPr>
            <a:xfrm>
              <a:off x="3521572" y="2689871"/>
              <a:ext cx="362327" cy="150051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11</a:t>
              </a:r>
            </a:p>
          </xdr:txBody>
        </xdr:sp>
        <xdr:sp macro="" textlink="">
          <xdr:nvSpPr>
            <xdr:cNvPr id="85" name="TextBox 84">
              <a:extLst>
                <a:ext uri="{FF2B5EF4-FFF2-40B4-BE49-F238E27FC236}">
                  <a16:creationId xmlns:a16="http://schemas.microsoft.com/office/drawing/2014/main" id="{33F92269-78AE-D337-6A1E-370BF7C6A003}"/>
                </a:ext>
              </a:extLst>
            </xdr:cNvPr>
            <xdr:cNvSpPr txBox="1"/>
          </xdr:nvSpPr>
          <xdr:spPr>
            <a:xfrm>
              <a:off x="1134553" y="2383415"/>
              <a:ext cx="98778" cy="132414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1</a:t>
              </a:r>
            </a:p>
          </xdr:txBody>
        </xdr:sp>
        <xdr:sp macro="" textlink="">
          <xdr:nvSpPr>
            <xdr:cNvPr id="86" name="TextBox 85">
              <a:extLst>
                <a:ext uri="{FF2B5EF4-FFF2-40B4-BE49-F238E27FC236}">
                  <a16:creationId xmlns:a16="http://schemas.microsoft.com/office/drawing/2014/main" id="{EE33E96C-97EB-E478-70D8-32713714001C}"/>
                </a:ext>
              </a:extLst>
            </xdr:cNvPr>
            <xdr:cNvSpPr txBox="1"/>
          </xdr:nvSpPr>
          <xdr:spPr>
            <a:xfrm>
              <a:off x="1144429" y="2016283"/>
              <a:ext cx="98778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3</a:t>
              </a:r>
            </a:p>
          </xdr:txBody>
        </xdr:sp>
        <xdr:sp macro="" textlink="">
          <xdr:nvSpPr>
            <xdr:cNvPr id="87" name="TextBox 86">
              <a:extLst>
                <a:ext uri="{FF2B5EF4-FFF2-40B4-BE49-F238E27FC236}">
                  <a16:creationId xmlns:a16="http://schemas.microsoft.com/office/drawing/2014/main" id="{431AB046-5744-D154-8E6F-C864035F502C}"/>
                </a:ext>
              </a:extLst>
            </xdr:cNvPr>
            <xdr:cNvSpPr txBox="1"/>
          </xdr:nvSpPr>
          <xdr:spPr>
            <a:xfrm>
              <a:off x="1138079" y="1639273"/>
              <a:ext cx="98778" cy="132414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5</a:t>
              </a:r>
            </a:p>
          </xdr:txBody>
        </xdr:sp>
        <xdr:sp macro="" textlink="">
          <xdr:nvSpPr>
            <xdr:cNvPr id="88" name="TextBox 87">
              <a:extLst>
                <a:ext uri="{FF2B5EF4-FFF2-40B4-BE49-F238E27FC236}">
                  <a16:creationId xmlns:a16="http://schemas.microsoft.com/office/drawing/2014/main" id="{56EAB3D2-72F8-FB99-C3BE-8A2F4595B090}"/>
                </a:ext>
              </a:extLst>
            </xdr:cNvPr>
            <xdr:cNvSpPr txBox="1"/>
          </xdr:nvSpPr>
          <xdr:spPr>
            <a:xfrm>
              <a:off x="1149368" y="1255208"/>
              <a:ext cx="98778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7</a:t>
              </a:r>
            </a:p>
          </xdr:txBody>
        </xdr:sp>
        <xdr:sp macro="" textlink="">
          <xdr:nvSpPr>
            <xdr:cNvPr id="89" name="TextBox 88">
              <a:extLst>
                <a:ext uri="{FF2B5EF4-FFF2-40B4-BE49-F238E27FC236}">
                  <a16:creationId xmlns:a16="http://schemas.microsoft.com/office/drawing/2014/main" id="{E1915304-B335-A178-17CB-300E2EC6E9C1}"/>
                </a:ext>
              </a:extLst>
            </xdr:cNvPr>
            <xdr:cNvSpPr txBox="1"/>
          </xdr:nvSpPr>
          <xdr:spPr>
            <a:xfrm>
              <a:off x="1160657" y="885252"/>
              <a:ext cx="98778" cy="132414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9</a:t>
              </a:r>
            </a:p>
          </xdr:txBody>
        </xdr:sp>
        <xdr:grpSp>
          <xdr:nvGrpSpPr>
            <xdr:cNvPr id="90" name="Group 89">
              <a:extLst>
                <a:ext uri="{FF2B5EF4-FFF2-40B4-BE49-F238E27FC236}">
                  <a16:creationId xmlns:a16="http://schemas.microsoft.com/office/drawing/2014/main" id="{543F8B31-7C5C-4593-09AD-6A392ABD4E12}"/>
                </a:ext>
              </a:extLst>
            </xdr:cNvPr>
            <xdr:cNvGrpSpPr/>
          </xdr:nvGrpSpPr>
          <xdr:grpSpPr>
            <a:xfrm>
              <a:off x="1299992" y="95250"/>
              <a:ext cx="3255352" cy="2568731"/>
              <a:chOff x="1299992" y="95250"/>
              <a:chExt cx="3255352" cy="2568731"/>
            </a:xfrm>
          </xdr:grpSpPr>
          <xdr:grpSp>
            <xdr:nvGrpSpPr>
              <xdr:cNvPr id="91" name="Group 90">
                <a:extLst>
                  <a:ext uri="{FF2B5EF4-FFF2-40B4-BE49-F238E27FC236}">
                    <a16:creationId xmlns:a16="http://schemas.microsoft.com/office/drawing/2014/main" id="{AF204849-30A7-06BC-5DB1-DF0C9C3957F9}"/>
                  </a:ext>
                </a:extLst>
              </xdr:cNvPr>
              <xdr:cNvGrpSpPr/>
            </xdr:nvGrpSpPr>
            <xdr:grpSpPr>
              <a:xfrm>
                <a:off x="1299992" y="95250"/>
                <a:ext cx="3255352" cy="2568731"/>
                <a:chOff x="1305618" y="95250"/>
                <a:chExt cx="3272230" cy="2591722"/>
              </a:xfrm>
            </xdr:grpSpPr>
            <xdr:grpSp>
              <xdr:nvGrpSpPr>
                <xdr:cNvPr id="93" name="Group 92">
                  <a:extLst>
                    <a:ext uri="{FF2B5EF4-FFF2-40B4-BE49-F238E27FC236}">
                      <a16:creationId xmlns:a16="http://schemas.microsoft.com/office/drawing/2014/main" id="{B46FAD91-67F1-FA9F-045F-EECECB1E7A2C}"/>
                    </a:ext>
                  </a:extLst>
                </xdr:cNvPr>
                <xdr:cNvGrpSpPr/>
              </xdr:nvGrpSpPr>
              <xdr:grpSpPr>
                <a:xfrm>
                  <a:off x="1305618" y="95250"/>
                  <a:ext cx="3272230" cy="2591722"/>
                  <a:chOff x="1305618" y="95250"/>
                  <a:chExt cx="3272230" cy="2591722"/>
                </a:xfrm>
              </xdr:grpSpPr>
              <xdr:cxnSp macro="">
                <xdr:nvCxnSpPr>
                  <xdr:cNvPr id="98" name="Straight Arrow Connector 97">
                    <a:extLst>
                      <a:ext uri="{FF2B5EF4-FFF2-40B4-BE49-F238E27FC236}">
                        <a16:creationId xmlns:a16="http://schemas.microsoft.com/office/drawing/2014/main" id="{A6F1D806-31BC-C966-4900-A1CD794C2411}"/>
                      </a:ext>
                    </a:extLst>
                  </xdr:cNvPr>
                  <xdr:cNvCxnSpPr/>
                </xdr:nvCxnSpPr>
                <xdr:spPr>
                  <a:xfrm flipV="1">
                    <a:off x="1312333" y="95250"/>
                    <a:ext cx="9525" cy="2571750"/>
                  </a:xfrm>
                  <a:prstGeom prst="straightConnector1">
                    <a:avLst/>
                  </a:prstGeom>
                  <a:ln>
                    <a:tailEnd type="triangle"/>
                  </a:ln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99" name="Straight Arrow Connector 98">
                    <a:extLst>
                      <a:ext uri="{FF2B5EF4-FFF2-40B4-BE49-F238E27FC236}">
                        <a16:creationId xmlns:a16="http://schemas.microsoft.com/office/drawing/2014/main" id="{C1E78775-7FC5-BC22-945D-3416CB1057A2}"/>
                      </a:ext>
                    </a:extLst>
                  </xdr:cNvPr>
                  <xdr:cNvCxnSpPr/>
                </xdr:nvCxnSpPr>
                <xdr:spPr>
                  <a:xfrm>
                    <a:off x="1305618" y="2676525"/>
                    <a:ext cx="3272230" cy="0"/>
                  </a:xfrm>
                  <a:prstGeom prst="straightConnector1">
                    <a:avLst/>
                  </a:prstGeom>
                  <a:ln>
                    <a:tailEnd type="triangle"/>
                  </a:ln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00" name="Straight Connector 99">
                    <a:extLst>
                      <a:ext uri="{FF2B5EF4-FFF2-40B4-BE49-F238E27FC236}">
                        <a16:creationId xmlns:a16="http://schemas.microsoft.com/office/drawing/2014/main" id="{E02C3727-BAF4-DF1B-F072-AF7A178413B3}"/>
                      </a:ext>
                    </a:extLst>
                  </xdr:cNvPr>
                  <xdr:cNvCxnSpPr/>
                </xdr:nvCxnSpPr>
                <xdr:spPr>
                  <a:xfrm>
                    <a:off x="1531056" y="257175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01" name="Straight Connector 100">
                    <a:extLst>
                      <a:ext uri="{FF2B5EF4-FFF2-40B4-BE49-F238E27FC236}">
                        <a16:creationId xmlns:a16="http://schemas.microsoft.com/office/drawing/2014/main" id="{289A0C74-49CB-6AD9-5801-5ACB017C3BF8}"/>
                      </a:ext>
                    </a:extLst>
                  </xdr:cNvPr>
                  <xdr:cNvCxnSpPr/>
                </xdr:nvCxnSpPr>
                <xdr:spPr>
                  <a:xfrm>
                    <a:off x="1749778" y="257175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02" name="Straight Connector 101">
                    <a:extLst>
                      <a:ext uri="{FF2B5EF4-FFF2-40B4-BE49-F238E27FC236}">
                        <a16:creationId xmlns:a16="http://schemas.microsoft.com/office/drawing/2014/main" id="{37979C33-25A3-D2E9-077B-5FA5A033C620}"/>
                      </a:ext>
                    </a:extLst>
                  </xdr:cNvPr>
                  <xdr:cNvCxnSpPr/>
                </xdr:nvCxnSpPr>
                <xdr:spPr>
                  <a:xfrm>
                    <a:off x="1967624" y="257851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03" name="Straight Connector 102">
                    <a:extLst>
                      <a:ext uri="{FF2B5EF4-FFF2-40B4-BE49-F238E27FC236}">
                        <a16:creationId xmlns:a16="http://schemas.microsoft.com/office/drawing/2014/main" id="{618F3CC1-8CA8-52B0-FB29-D05D038F1ED4}"/>
                      </a:ext>
                    </a:extLst>
                  </xdr:cNvPr>
                  <xdr:cNvCxnSpPr/>
                </xdr:nvCxnSpPr>
                <xdr:spPr>
                  <a:xfrm>
                    <a:off x="2187837" y="2580352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04" name="Straight Connector 103">
                    <a:extLst>
                      <a:ext uri="{FF2B5EF4-FFF2-40B4-BE49-F238E27FC236}">
                        <a16:creationId xmlns:a16="http://schemas.microsoft.com/office/drawing/2014/main" id="{8276FAE3-CDED-B35F-2D1A-A864BC1E846C}"/>
                      </a:ext>
                    </a:extLst>
                  </xdr:cNvPr>
                  <xdr:cNvCxnSpPr/>
                </xdr:nvCxnSpPr>
                <xdr:spPr>
                  <a:xfrm>
                    <a:off x="2401689" y="2582197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05" name="Straight Connector 104">
                    <a:extLst>
                      <a:ext uri="{FF2B5EF4-FFF2-40B4-BE49-F238E27FC236}">
                        <a16:creationId xmlns:a16="http://schemas.microsoft.com/office/drawing/2014/main" id="{CDAD14F8-37CE-5231-EBDB-37DFFD5BE739}"/>
                      </a:ext>
                    </a:extLst>
                  </xdr:cNvPr>
                  <xdr:cNvCxnSpPr/>
                </xdr:nvCxnSpPr>
                <xdr:spPr>
                  <a:xfrm>
                    <a:off x="2628046" y="2577895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06" name="Straight Connector 105">
                    <a:extLst>
                      <a:ext uri="{FF2B5EF4-FFF2-40B4-BE49-F238E27FC236}">
                        <a16:creationId xmlns:a16="http://schemas.microsoft.com/office/drawing/2014/main" id="{2A48C732-5C25-42D7-D4FC-ECE079E4A173}"/>
                      </a:ext>
                    </a:extLst>
                  </xdr:cNvPr>
                  <xdr:cNvCxnSpPr/>
                </xdr:nvCxnSpPr>
                <xdr:spPr>
                  <a:xfrm>
                    <a:off x="2844618" y="2579739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07" name="Straight Connector 106">
                    <a:extLst>
                      <a:ext uri="{FF2B5EF4-FFF2-40B4-BE49-F238E27FC236}">
                        <a16:creationId xmlns:a16="http://schemas.microsoft.com/office/drawing/2014/main" id="{4CB810B6-8B83-A357-D716-4524EA73443A}"/>
                      </a:ext>
                    </a:extLst>
                  </xdr:cNvPr>
                  <xdr:cNvCxnSpPr/>
                </xdr:nvCxnSpPr>
                <xdr:spPr>
                  <a:xfrm>
                    <a:off x="3062111" y="2575437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08" name="Straight Connector 107">
                    <a:extLst>
                      <a:ext uri="{FF2B5EF4-FFF2-40B4-BE49-F238E27FC236}">
                        <a16:creationId xmlns:a16="http://schemas.microsoft.com/office/drawing/2014/main" id="{3E65022B-92C6-F00E-87CC-1092196F7ADF}"/>
                      </a:ext>
                    </a:extLst>
                  </xdr:cNvPr>
                  <xdr:cNvCxnSpPr/>
                </xdr:nvCxnSpPr>
                <xdr:spPr>
                  <a:xfrm>
                    <a:off x="3281756" y="2574208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09" name="Straight Connector 108">
                    <a:extLst>
                      <a:ext uri="{FF2B5EF4-FFF2-40B4-BE49-F238E27FC236}">
                        <a16:creationId xmlns:a16="http://schemas.microsoft.com/office/drawing/2014/main" id="{96A17A62-A5C8-4077-4037-D906B9E5BE38}"/>
                      </a:ext>
                    </a:extLst>
                  </xdr:cNvPr>
                  <xdr:cNvCxnSpPr/>
                </xdr:nvCxnSpPr>
                <xdr:spPr>
                  <a:xfrm>
                    <a:off x="3497758" y="2572979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10" name="Straight Connector 109">
                    <a:extLst>
                      <a:ext uri="{FF2B5EF4-FFF2-40B4-BE49-F238E27FC236}">
                        <a16:creationId xmlns:a16="http://schemas.microsoft.com/office/drawing/2014/main" id="{0CF52CFF-7479-0D64-6EB1-5668C7C62D22}"/>
                      </a:ext>
                    </a:extLst>
                  </xdr:cNvPr>
                  <xdr:cNvCxnSpPr/>
                </xdr:nvCxnSpPr>
                <xdr:spPr>
                  <a:xfrm>
                    <a:off x="3721965" y="2574823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11" name="Straight Connector 110">
                    <a:extLst>
                      <a:ext uri="{FF2B5EF4-FFF2-40B4-BE49-F238E27FC236}">
                        <a16:creationId xmlns:a16="http://schemas.microsoft.com/office/drawing/2014/main" id="{579B1834-98DD-345B-7879-0A773D07982F}"/>
                      </a:ext>
                    </a:extLst>
                  </xdr:cNvPr>
                  <xdr:cNvCxnSpPr/>
                </xdr:nvCxnSpPr>
                <xdr:spPr>
                  <a:xfrm>
                    <a:off x="1318479" y="1339645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12" name="Straight Connector 111">
                    <a:extLst>
                      <a:ext uri="{FF2B5EF4-FFF2-40B4-BE49-F238E27FC236}">
                        <a16:creationId xmlns:a16="http://schemas.microsoft.com/office/drawing/2014/main" id="{AFAC6224-00AB-8382-A32A-9F0BC8CA931F}"/>
                      </a:ext>
                    </a:extLst>
                  </xdr:cNvPr>
                  <xdr:cNvCxnSpPr/>
                </xdr:nvCxnSpPr>
                <xdr:spPr>
                  <a:xfrm>
                    <a:off x="1317250" y="1522771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13" name="Straight Connector 112">
                    <a:extLst>
                      <a:ext uri="{FF2B5EF4-FFF2-40B4-BE49-F238E27FC236}">
                        <a16:creationId xmlns:a16="http://schemas.microsoft.com/office/drawing/2014/main" id="{AF3AD387-CEBB-6AD4-CE09-BE61BBCD7CB4}"/>
                      </a:ext>
                    </a:extLst>
                  </xdr:cNvPr>
                  <xdr:cNvCxnSpPr/>
                </xdr:nvCxnSpPr>
                <xdr:spPr>
                  <a:xfrm>
                    <a:off x="1316021" y="1146687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14" name="Straight Connector 113">
                    <a:extLst>
                      <a:ext uri="{FF2B5EF4-FFF2-40B4-BE49-F238E27FC236}">
                        <a16:creationId xmlns:a16="http://schemas.microsoft.com/office/drawing/2014/main" id="{6202898D-FDB4-10AC-EA6F-419A0E4EE6D7}"/>
                      </a:ext>
                    </a:extLst>
                  </xdr:cNvPr>
                  <xdr:cNvCxnSpPr/>
                </xdr:nvCxnSpPr>
                <xdr:spPr>
                  <a:xfrm>
                    <a:off x="1317864" y="1713886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15" name="Straight Connector 114">
                    <a:extLst>
                      <a:ext uri="{FF2B5EF4-FFF2-40B4-BE49-F238E27FC236}">
                        <a16:creationId xmlns:a16="http://schemas.microsoft.com/office/drawing/2014/main" id="{EE73B74D-7307-F975-5DD6-3DD4D7CE2E84}"/>
                      </a:ext>
                    </a:extLst>
                  </xdr:cNvPr>
                  <xdr:cNvCxnSpPr/>
                </xdr:nvCxnSpPr>
                <xdr:spPr>
                  <a:xfrm>
                    <a:off x="1322781" y="1909301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16" name="Straight Connector 115">
                    <a:extLst>
                      <a:ext uri="{FF2B5EF4-FFF2-40B4-BE49-F238E27FC236}">
                        <a16:creationId xmlns:a16="http://schemas.microsoft.com/office/drawing/2014/main" id="{7424B1A2-E32D-39D8-DF01-1118108926CB}"/>
                      </a:ext>
                    </a:extLst>
                  </xdr:cNvPr>
                  <xdr:cNvCxnSpPr/>
                </xdr:nvCxnSpPr>
                <xdr:spPr>
                  <a:xfrm>
                    <a:off x="1315407" y="2098572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17" name="Straight Connector 116">
                    <a:extLst>
                      <a:ext uri="{FF2B5EF4-FFF2-40B4-BE49-F238E27FC236}">
                        <a16:creationId xmlns:a16="http://schemas.microsoft.com/office/drawing/2014/main" id="{C3F85201-D68D-D6A7-1E38-FB786AC121E0}"/>
                      </a:ext>
                    </a:extLst>
                  </xdr:cNvPr>
                  <xdr:cNvCxnSpPr/>
                </xdr:nvCxnSpPr>
                <xdr:spPr>
                  <a:xfrm>
                    <a:off x="1317250" y="2287844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18" name="Straight Connector 117">
                    <a:extLst>
                      <a:ext uri="{FF2B5EF4-FFF2-40B4-BE49-F238E27FC236}">
                        <a16:creationId xmlns:a16="http://schemas.microsoft.com/office/drawing/2014/main" id="{DD2D3023-A82D-EB9F-60D2-81C6C77CD4B1}"/>
                      </a:ext>
                    </a:extLst>
                  </xdr:cNvPr>
                  <xdr:cNvCxnSpPr/>
                </xdr:nvCxnSpPr>
                <xdr:spPr>
                  <a:xfrm>
                    <a:off x="1319093" y="2480187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</xdr:grpSp>
            <xdr:cxnSp macro="">
              <xdr:nvCxnSpPr>
                <xdr:cNvPr id="94" name="Straight Connector 93">
                  <a:extLst>
                    <a:ext uri="{FF2B5EF4-FFF2-40B4-BE49-F238E27FC236}">
                      <a16:creationId xmlns:a16="http://schemas.microsoft.com/office/drawing/2014/main" id="{7967A974-E871-9AC7-BE0D-800ECCF5772E}"/>
                    </a:ext>
                  </a:extLst>
                </xdr:cNvPr>
                <xdr:cNvCxnSpPr/>
              </xdr:nvCxnSpPr>
              <xdr:spPr>
                <a:xfrm>
                  <a:off x="1312673" y="762000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95" name="Straight Connector 94">
                  <a:extLst>
                    <a:ext uri="{FF2B5EF4-FFF2-40B4-BE49-F238E27FC236}">
                      <a16:creationId xmlns:a16="http://schemas.microsoft.com/office/drawing/2014/main" id="{6DB8AC33-C31B-8FD3-3094-8CF4BB2EA149}"/>
                    </a:ext>
                  </a:extLst>
                </xdr:cNvPr>
                <xdr:cNvCxnSpPr/>
              </xdr:nvCxnSpPr>
              <xdr:spPr>
                <a:xfrm>
                  <a:off x="1323963" y="575734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96" name="Straight Connector 95">
                  <a:extLst>
                    <a:ext uri="{FF2B5EF4-FFF2-40B4-BE49-F238E27FC236}">
                      <a16:creationId xmlns:a16="http://schemas.microsoft.com/office/drawing/2014/main" id="{27339F30-BC44-35EC-65D4-AB4876165215}"/>
                    </a:ext>
                  </a:extLst>
                </xdr:cNvPr>
                <xdr:cNvCxnSpPr/>
              </xdr:nvCxnSpPr>
              <xdr:spPr>
                <a:xfrm>
                  <a:off x="1324668" y="957439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97" name="Straight Connector 96">
                  <a:extLst>
                    <a:ext uri="{FF2B5EF4-FFF2-40B4-BE49-F238E27FC236}">
                      <a16:creationId xmlns:a16="http://schemas.microsoft.com/office/drawing/2014/main" id="{75BF890C-C3E5-EF5A-A625-E010DD30E54F}"/>
                    </a:ext>
                  </a:extLst>
                </xdr:cNvPr>
                <xdr:cNvCxnSpPr/>
              </xdr:nvCxnSpPr>
              <xdr:spPr>
                <a:xfrm>
                  <a:off x="1323962" y="385234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</xdr:grpSp>
          <xdr:cxnSp macro="">
            <xdr:nvCxnSpPr>
              <xdr:cNvPr id="92" name="Straight Connector 91">
                <a:extLst>
                  <a:ext uri="{FF2B5EF4-FFF2-40B4-BE49-F238E27FC236}">
                    <a16:creationId xmlns:a16="http://schemas.microsoft.com/office/drawing/2014/main" id="{934CE194-6EB6-617F-B91E-D808E2991625}"/>
                  </a:ext>
                </a:extLst>
              </xdr:cNvPr>
              <xdr:cNvCxnSpPr/>
            </xdr:nvCxnSpPr>
            <xdr:spPr>
              <a:xfrm>
                <a:off x="3921713" y="2559786"/>
                <a:ext cx="0" cy="103132"/>
              </a:xfrm>
              <a:prstGeom prst="line">
                <a:avLst/>
              </a:prstGeom>
            </xdr:spPr>
            <xdr:style>
              <a:lnRef idx="2">
                <a:schemeClr val="accent1"/>
              </a:lnRef>
              <a:fillRef idx="0">
                <a:schemeClr val="accent1"/>
              </a:fillRef>
              <a:effectRef idx="1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cxnSp macro="">
        <xdr:nvCxnSpPr>
          <xdr:cNvPr id="70" name="Straight Connector 69">
            <a:extLst>
              <a:ext uri="{FF2B5EF4-FFF2-40B4-BE49-F238E27FC236}">
                <a16:creationId xmlns:a16="http://schemas.microsoft.com/office/drawing/2014/main" id="{6F9F05B7-49F7-20B5-75A6-5F2CC46A5AB3}"/>
              </a:ext>
            </a:extLst>
          </xdr:cNvPr>
          <xdr:cNvCxnSpPr/>
        </xdr:nvCxnSpPr>
        <xdr:spPr>
          <a:xfrm flipV="1">
            <a:off x="1752600" y="5143500"/>
            <a:ext cx="442480" cy="76200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1" name="Straight Connector 70">
            <a:extLst>
              <a:ext uri="{FF2B5EF4-FFF2-40B4-BE49-F238E27FC236}">
                <a16:creationId xmlns:a16="http://schemas.microsoft.com/office/drawing/2014/main" id="{315E11D0-7AA5-D984-81A5-291E0E249B0F}"/>
              </a:ext>
            </a:extLst>
          </xdr:cNvPr>
          <xdr:cNvCxnSpPr/>
        </xdr:nvCxnSpPr>
        <xdr:spPr>
          <a:xfrm flipH="1">
            <a:off x="1750002" y="5147830"/>
            <a:ext cx="440748" cy="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2" name="Straight Connector 71">
            <a:extLst>
              <a:ext uri="{FF2B5EF4-FFF2-40B4-BE49-F238E27FC236}">
                <a16:creationId xmlns:a16="http://schemas.microsoft.com/office/drawing/2014/main" id="{AFB92E04-AA2F-E845-2850-7EB007380E3F}"/>
              </a:ext>
            </a:extLst>
          </xdr:cNvPr>
          <xdr:cNvCxnSpPr/>
        </xdr:nvCxnSpPr>
        <xdr:spPr>
          <a:xfrm flipV="1">
            <a:off x="1745672" y="4957330"/>
            <a:ext cx="123825" cy="19050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3" name="Straight Connector 72">
            <a:extLst>
              <a:ext uri="{FF2B5EF4-FFF2-40B4-BE49-F238E27FC236}">
                <a16:creationId xmlns:a16="http://schemas.microsoft.com/office/drawing/2014/main" id="{272272B2-4D69-0EC5-C97D-272F2D29012E}"/>
              </a:ext>
            </a:extLst>
          </xdr:cNvPr>
          <xdr:cNvCxnSpPr/>
        </xdr:nvCxnSpPr>
        <xdr:spPr>
          <a:xfrm flipV="1">
            <a:off x="1860838" y="4953000"/>
            <a:ext cx="1095375" cy="4329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4" name="Straight Connector 73">
            <a:extLst>
              <a:ext uri="{FF2B5EF4-FFF2-40B4-BE49-F238E27FC236}">
                <a16:creationId xmlns:a16="http://schemas.microsoft.com/office/drawing/2014/main" id="{E2B335C2-B837-D3F6-EF09-FE0F70CC1D7B}"/>
              </a:ext>
            </a:extLst>
          </xdr:cNvPr>
          <xdr:cNvCxnSpPr/>
        </xdr:nvCxnSpPr>
        <xdr:spPr>
          <a:xfrm flipV="1">
            <a:off x="2847975" y="4953000"/>
            <a:ext cx="112568" cy="19483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5" name="Straight Connector 74">
            <a:extLst>
              <a:ext uri="{FF2B5EF4-FFF2-40B4-BE49-F238E27FC236}">
                <a16:creationId xmlns:a16="http://schemas.microsoft.com/office/drawing/2014/main" id="{C74A9B7D-78DE-45D0-AEE9-16BED132DF3E}"/>
              </a:ext>
            </a:extLst>
          </xdr:cNvPr>
          <xdr:cNvCxnSpPr/>
        </xdr:nvCxnSpPr>
        <xdr:spPr>
          <a:xfrm>
            <a:off x="2407227" y="5147830"/>
            <a:ext cx="445077" cy="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6" name="Straight Connector 75">
            <a:extLst>
              <a:ext uri="{FF2B5EF4-FFF2-40B4-BE49-F238E27FC236}">
                <a16:creationId xmlns:a16="http://schemas.microsoft.com/office/drawing/2014/main" id="{899DF844-52C1-4DB5-59F9-5E93EA7D0DF0}"/>
              </a:ext>
            </a:extLst>
          </xdr:cNvPr>
          <xdr:cNvCxnSpPr/>
        </xdr:nvCxnSpPr>
        <xdr:spPr>
          <a:xfrm flipV="1">
            <a:off x="1976005" y="5147830"/>
            <a:ext cx="431222" cy="75767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7" name="Straight Connector 76">
            <a:extLst>
              <a:ext uri="{FF2B5EF4-FFF2-40B4-BE49-F238E27FC236}">
                <a16:creationId xmlns:a16="http://schemas.microsoft.com/office/drawing/2014/main" id="{17D61F4A-7D0E-DB2A-F30C-B630A5619FA0}"/>
              </a:ext>
            </a:extLst>
          </xdr:cNvPr>
          <xdr:cNvCxnSpPr/>
        </xdr:nvCxnSpPr>
        <xdr:spPr>
          <a:xfrm>
            <a:off x="1745672" y="5905500"/>
            <a:ext cx="238992" cy="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47</xdr:col>
      <xdr:colOff>348683</xdr:colOff>
      <xdr:row>21</xdr:row>
      <xdr:rowOff>76200</xdr:rowOff>
    </xdr:from>
    <xdr:to>
      <xdr:col>48</xdr:col>
      <xdr:colOff>399708</xdr:colOff>
      <xdr:row>22</xdr:row>
      <xdr:rowOff>161925</xdr:rowOff>
    </xdr:to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5D42B7D4-3DEA-4876-8C50-ADB70AD12B30}"/>
            </a:ext>
          </a:extLst>
        </xdr:cNvPr>
        <xdr:cNvSpPr txBox="1"/>
      </xdr:nvSpPr>
      <xdr:spPr>
        <a:xfrm>
          <a:off x="28999883" y="4076700"/>
          <a:ext cx="6606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C    =</a:t>
          </a:r>
        </a:p>
      </xdr:txBody>
    </xdr:sp>
    <xdr:clientData/>
  </xdr:twoCellAnchor>
  <xdr:twoCellAnchor>
    <xdr:from>
      <xdr:col>49</xdr:col>
      <xdr:colOff>72798</xdr:colOff>
      <xdr:row>21</xdr:row>
      <xdr:rowOff>38100</xdr:rowOff>
    </xdr:from>
    <xdr:to>
      <xdr:col>50</xdr:col>
      <xdr:colOff>310923</xdr:colOff>
      <xdr:row>23</xdr:row>
      <xdr:rowOff>0</xdr:rowOff>
    </xdr:to>
    <xdr:sp macro="" textlink="">
      <xdr:nvSpPr>
        <xdr:cNvPr id="120" name="Double Bracket 119">
          <a:extLst>
            <a:ext uri="{FF2B5EF4-FFF2-40B4-BE49-F238E27FC236}">
              <a16:creationId xmlns:a16="http://schemas.microsoft.com/office/drawing/2014/main" id="{D819FAC0-9F37-449E-885C-F5EE15BD4507}"/>
            </a:ext>
          </a:extLst>
        </xdr:cNvPr>
        <xdr:cNvSpPr/>
      </xdr:nvSpPr>
      <xdr:spPr>
        <a:xfrm>
          <a:off x="29943198" y="4038600"/>
          <a:ext cx="847725" cy="3429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47</xdr:col>
      <xdr:colOff>348683</xdr:colOff>
      <xdr:row>4</xdr:row>
      <xdr:rowOff>57150</xdr:rowOff>
    </xdr:from>
    <xdr:to>
      <xdr:col>49</xdr:col>
      <xdr:colOff>2382</xdr:colOff>
      <xdr:row>5</xdr:row>
      <xdr:rowOff>142875</xdr:rowOff>
    </xdr:to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BFE63876-F790-46A7-BABB-F69FBB7C4A51}"/>
            </a:ext>
          </a:extLst>
        </xdr:cNvPr>
        <xdr:cNvSpPr txBox="1"/>
      </xdr:nvSpPr>
      <xdr:spPr>
        <a:xfrm>
          <a:off x="28999883" y="819150"/>
          <a:ext cx="872899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B    =</a:t>
          </a:r>
        </a:p>
      </xdr:txBody>
    </xdr:sp>
    <xdr:clientData/>
  </xdr:twoCellAnchor>
  <xdr:twoCellAnchor>
    <xdr:from>
      <xdr:col>49</xdr:col>
      <xdr:colOff>55789</xdr:colOff>
      <xdr:row>4</xdr:row>
      <xdr:rowOff>38100</xdr:rowOff>
    </xdr:from>
    <xdr:to>
      <xdr:col>50</xdr:col>
      <xdr:colOff>351064</xdr:colOff>
      <xdr:row>5</xdr:row>
      <xdr:rowOff>161925</xdr:rowOff>
    </xdr:to>
    <xdr:sp macro="" textlink="">
      <xdr:nvSpPr>
        <xdr:cNvPr id="122" name="Double Bracket 121">
          <a:extLst>
            <a:ext uri="{FF2B5EF4-FFF2-40B4-BE49-F238E27FC236}">
              <a16:creationId xmlns:a16="http://schemas.microsoft.com/office/drawing/2014/main" id="{B0DAE525-4A02-40EB-BDDD-247A98F76571}"/>
            </a:ext>
          </a:extLst>
        </xdr:cNvPr>
        <xdr:cNvSpPr/>
      </xdr:nvSpPr>
      <xdr:spPr>
        <a:xfrm>
          <a:off x="29926189" y="800100"/>
          <a:ext cx="904875" cy="3143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47</xdr:col>
      <xdr:colOff>178601</xdr:colOff>
      <xdr:row>7</xdr:row>
      <xdr:rowOff>75179</xdr:rowOff>
    </xdr:from>
    <xdr:to>
      <xdr:col>48</xdr:col>
      <xdr:colOff>391211</xdr:colOff>
      <xdr:row>8</xdr:row>
      <xdr:rowOff>160904</xdr:rowOff>
    </xdr:to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C11F64C3-776E-4FEC-8126-72C6A7B149C6}"/>
            </a:ext>
          </a:extLst>
        </xdr:cNvPr>
        <xdr:cNvSpPr txBox="1"/>
      </xdr:nvSpPr>
      <xdr:spPr>
        <a:xfrm>
          <a:off x="28829801" y="1408679"/>
          <a:ext cx="82221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B </a:t>
          </a:r>
          <a:r>
            <a:rPr lang="en-GB" sz="1100">
              <a:sym typeface="Symbol" panose="05050102010706020507" pitchFamily="18" charset="2"/>
            </a:rPr>
            <a:t></a:t>
          </a:r>
          <a:r>
            <a:rPr lang="en-GB" sz="1100"/>
            <a:t> T    =</a:t>
          </a:r>
        </a:p>
      </xdr:txBody>
    </xdr:sp>
    <xdr:clientData/>
  </xdr:twoCellAnchor>
  <xdr:twoCellAnchor>
    <xdr:from>
      <xdr:col>49</xdr:col>
      <xdr:colOff>99332</xdr:colOff>
      <xdr:row>6</xdr:row>
      <xdr:rowOff>180975</xdr:rowOff>
    </xdr:from>
    <xdr:to>
      <xdr:col>56</xdr:col>
      <xdr:colOff>382700</xdr:colOff>
      <xdr:row>9</xdr:row>
      <xdr:rowOff>28575</xdr:rowOff>
    </xdr:to>
    <xdr:sp macro="" textlink="">
      <xdr:nvSpPr>
        <xdr:cNvPr id="124" name="Double Bracket 123">
          <a:extLst>
            <a:ext uri="{FF2B5EF4-FFF2-40B4-BE49-F238E27FC236}">
              <a16:creationId xmlns:a16="http://schemas.microsoft.com/office/drawing/2014/main" id="{F9AFB16D-5105-4CC6-9734-CE173998EC2E}"/>
            </a:ext>
          </a:extLst>
        </xdr:cNvPr>
        <xdr:cNvSpPr/>
      </xdr:nvSpPr>
      <xdr:spPr>
        <a:xfrm>
          <a:off x="29969732" y="1323975"/>
          <a:ext cx="4550568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47</xdr:col>
      <xdr:colOff>110559</xdr:colOff>
      <xdr:row>24</xdr:row>
      <xdr:rowOff>75179</xdr:rowOff>
    </xdr:from>
    <xdr:to>
      <xdr:col>48</xdr:col>
      <xdr:colOff>391212</xdr:colOff>
      <xdr:row>25</xdr:row>
      <xdr:rowOff>160904</xdr:rowOff>
    </xdr:to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3B2F06E4-56E4-445C-83BC-DCE078A882E7}"/>
            </a:ext>
          </a:extLst>
        </xdr:cNvPr>
        <xdr:cNvSpPr txBox="1"/>
      </xdr:nvSpPr>
      <xdr:spPr>
        <a:xfrm>
          <a:off x="28761759" y="4647179"/>
          <a:ext cx="890253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C </a:t>
          </a:r>
          <a:r>
            <a:rPr lang="en-GB" sz="1100">
              <a:sym typeface="Symbol" panose="05050102010706020507" pitchFamily="18" charset="2"/>
            </a:rPr>
            <a:t></a:t>
          </a:r>
          <a:r>
            <a:rPr lang="en-GB" sz="1100"/>
            <a:t> T    =</a:t>
          </a:r>
        </a:p>
      </xdr:txBody>
    </xdr:sp>
    <xdr:clientData/>
  </xdr:twoCellAnchor>
  <xdr:twoCellAnchor>
    <xdr:from>
      <xdr:col>49</xdr:col>
      <xdr:colOff>99332</xdr:colOff>
      <xdr:row>23</xdr:row>
      <xdr:rowOff>180975</xdr:rowOff>
    </xdr:from>
    <xdr:to>
      <xdr:col>56</xdr:col>
      <xdr:colOff>382700</xdr:colOff>
      <xdr:row>26</xdr:row>
      <xdr:rowOff>28575</xdr:rowOff>
    </xdr:to>
    <xdr:sp macro="" textlink="">
      <xdr:nvSpPr>
        <xdr:cNvPr id="126" name="Double Bracket 125">
          <a:extLst>
            <a:ext uri="{FF2B5EF4-FFF2-40B4-BE49-F238E27FC236}">
              <a16:creationId xmlns:a16="http://schemas.microsoft.com/office/drawing/2014/main" id="{91CD0DF1-CA4F-4C46-A1C9-7B6378F84D82}"/>
            </a:ext>
          </a:extLst>
        </xdr:cNvPr>
        <xdr:cNvSpPr/>
      </xdr:nvSpPr>
      <xdr:spPr>
        <a:xfrm>
          <a:off x="29969732" y="4562475"/>
          <a:ext cx="4550568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30</xdr:col>
      <xdr:colOff>144576</xdr:colOff>
      <xdr:row>0</xdr:row>
      <xdr:rowOff>85044</xdr:rowOff>
    </xdr:from>
    <xdr:to>
      <xdr:col>45</xdr:col>
      <xdr:colOff>200632</xdr:colOff>
      <xdr:row>14</xdr:row>
      <xdr:rowOff>183948</xdr:rowOff>
    </xdr:to>
    <xdr:grpSp>
      <xdr:nvGrpSpPr>
        <xdr:cNvPr id="127" name="Group 126">
          <a:extLst>
            <a:ext uri="{FF2B5EF4-FFF2-40B4-BE49-F238E27FC236}">
              <a16:creationId xmlns:a16="http://schemas.microsoft.com/office/drawing/2014/main" id="{8DB0B059-BAFB-471D-BF0E-F37B980C600A}"/>
            </a:ext>
          </a:extLst>
        </xdr:cNvPr>
        <xdr:cNvGrpSpPr/>
      </xdr:nvGrpSpPr>
      <xdr:grpSpPr>
        <a:xfrm>
          <a:off x="9174276" y="85044"/>
          <a:ext cx="3542206" cy="2765904"/>
          <a:chOff x="9174276" y="275544"/>
          <a:chExt cx="3542206" cy="2765904"/>
        </a:xfrm>
      </xdr:grpSpPr>
      <xdr:grpSp>
        <xdr:nvGrpSpPr>
          <xdr:cNvPr id="128" name="Group 127">
            <a:extLst>
              <a:ext uri="{FF2B5EF4-FFF2-40B4-BE49-F238E27FC236}">
                <a16:creationId xmlns:a16="http://schemas.microsoft.com/office/drawing/2014/main" id="{F431C26E-7A6A-51A2-620C-BC6531E9B921}"/>
              </a:ext>
            </a:extLst>
          </xdr:cNvPr>
          <xdr:cNvGrpSpPr/>
        </xdr:nvGrpSpPr>
        <xdr:grpSpPr>
          <a:xfrm>
            <a:off x="9174276" y="275544"/>
            <a:ext cx="3542206" cy="2765904"/>
            <a:chOff x="1043249" y="95250"/>
            <a:chExt cx="3512095" cy="2744672"/>
          </a:xfrm>
        </xdr:grpSpPr>
        <xdr:sp macro="" textlink="">
          <xdr:nvSpPr>
            <xdr:cNvPr id="137" name="TextBox 136">
              <a:extLst>
                <a:ext uri="{FF2B5EF4-FFF2-40B4-BE49-F238E27FC236}">
                  <a16:creationId xmlns:a16="http://schemas.microsoft.com/office/drawing/2014/main" id="{64BF79BA-29EB-4E89-597A-48493A5F7F31}"/>
                </a:ext>
              </a:extLst>
            </xdr:cNvPr>
            <xdr:cNvSpPr txBox="1"/>
          </xdr:nvSpPr>
          <xdr:spPr>
            <a:xfrm>
              <a:off x="1043249" y="501188"/>
              <a:ext cx="325834" cy="150051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r"/>
              <a:r>
                <a:rPr lang="en-GB" sz="1100"/>
                <a:t>11</a:t>
              </a:r>
            </a:p>
          </xdr:txBody>
        </xdr:sp>
        <xdr:sp macro="" textlink="">
          <xdr:nvSpPr>
            <xdr:cNvPr id="138" name="TextBox 137">
              <a:extLst>
                <a:ext uri="{FF2B5EF4-FFF2-40B4-BE49-F238E27FC236}">
                  <a16:creationId xmlns:a16="http://schemas.microsoft.com/office/drawing/2014/main" id="{63CF3FF4-3F56-D1BA-0ADD-AB1E766FA119}"/>
                </a:ext>
              </a:extLst>
            </xdr:cNvPr>
            <xdr:cNvSpPr txBox="1"/>
          </xdr:nvSpPr>
          <xdr:spPr>
            <a:xfrm>
              <a:off x="1474916" y="2703982"/>
              <a:ext cx="97652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1</a:t>
              </a:r>
            </a:p>
          </xdr:txBody>
        </xdr:sp>
        <xdr:sp macro="" textlink="">
          <xdr:nvSpPr>
            <xdr:cNvPr id="139" name="TextBox 138">
              <a:extLst>
                <a:ext uri="{FF2B5EF4-FFF2-40B4-BE49-F238E27FC236}">
                  <a16:creationId xmlns:a16="http://schemas.microsoft.com/office/drawing/2014/main" id="{07A123CD-5AA5-B747-8EB6-15AFEAF61FD4}"/>
                </a:ext>
              </a:extLst>
            </xdr:cNvPr>
            <xdr:cNvSpPr txBox="1"/>
          </xdr:nvSpPr>
          <xdr:spPr>
            <a:xfrm>
              <a:off x="1910816" y="2701160"/>
              <a:ext cx="97653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3</a:t>
              </a:r>
            </a:p>
          </xdr:txBody>
        </xdr:sp>
        <xdr:sp macro="" textlink="">
          <xdr:nvSpPr>
            <xdr:cNvPr id="140" name="TextBox 139">
              <a:extLst>
                <a:ext uri="{FF2B5EF4-FFF2-40B4-BE49-F238E27FC236}">
                  <a16:creationId xmlns:a16="http://schemas.microsoft.com/office/drawing/2014/main" id="{88B24A3D-2055-5962-A8FF-E885EE3F81A1}"/>
                </a:ext>
              </a:extLst>
            </xdr:cNvPr>
            <xdr:cNvSpPr txBox="1"/>
          </xdr:nvSpPr>
          <xdr:spPr>
            <a:xfrm>
              <a:off x="2339660" y="2698338"/>
              <a:ext cx="97653" cy="134056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5</a:t>
              </a:r>
            </a:p>
          </xdr:txBody>
        </xdr:sp>
        <xdr:sp macro="" textlink="">
          <xdr:nvSpPr>
            <xdr:cNvPr id="141" name="TextBox 140">
              <a:extLst>
                <a:ext uri="{FF2B5EF4-FFF2-40B4-BE49-F238E27FC236}">
                  <a16:creationId xmlns:a16="http://schemas.microsoft.com/office/drawing/2014/main" id="{AC6EEA44-E016-242D-E7D7-7D2594BB727C}"/>
                </a:ext>
              </a:extLst>
            </xdr:cNvPr>
            <xdr:cNvSpPr txBox="1"/>
          </xdr:nvSpPr>
          <xdr:spPr>
            <a:xfrm>
              <a:off x="2782614" y="2699043"/>
              <a:ext cx="97653" cy="134056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7</a:t>
              </a:r>
            </a:p>
          </xdr:txBody>
        </xdr:sp>
        <xdr:sp macro="" textlink="">
          <xdr:nvSpPr>
            <xdr:cNvPr id="142" name="TextBox 141">
              <a:extLst>
                <a:ext uri="{FF2B5EF4-FFF2-40B4-BE49-F238E27FC236}">
                  <a16:creationId xmlns:a16="http://schemas.microsoft.com/office/drawing/2014/main" id="{1276906E-40A1-A375-F9F8-DC7A05E3A7EA}"/>
                </a:ext>
              </a:extLst>
            </xdr:cNvPr>
            <xdr:cNvSpPr txBox="1"/>
          </xdr:nvSpPr>
          <xdr:spPr>
            <a:xfrm>
              <a:off x="3214986" y="2696220"/>
              <a:ext cx="97653" cy="134056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9</a:t>
              </a:r>
            </a:p>
          </xdr:txBody>
        </xdr:sp>
        <xdr:sp macro="" textlink="">
          <xdr:nvSpPr>
            <xdr:cNvPr id="143" name="TextBox 142">
              <a:extLst>
                <a:ext uri="{FF2B5EF4-FFF2-40B4-BE49-F238E27FC236}">
                  <a16:creationId xmlns:a16="http://schemas.microsoft.com/office/drawing/2014/main" id="{A050FBC6-C8C2-3D02-4C66-F23CB67FD202}"/>
                </a:ext>
              </a:extLst>
            </xdr:cNvPr>
            <xdr:cNvSpPr txBox="1"/>
          </xdr:nvSpPr>
          <xdr:spPr>
            <a:xfrm>
              <a:off x="3521572" y="2689871"/>
              <a:ext cx="362327" cy="150051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11</a:t>
              </a:r>
            </a:p>
          </xdr:txBody>
        </xdr:sp>
        <xdr:sp macro="" textlink="">
          <xdr:nvSpPr>
            <xdr:cNvPr id="144" name="TextBox 143">
              <a:extLst>
                <a:ext uri="{FF2B5EF4-FFF2-40B4-BE49-F238E27FC236}">
                  <a16:creationId xmlns:a16="http://schemas.microsoft.com/office/drawing/2014/main" id="{410D9371-358E-2831-54AB-00540D8462FC}"/>
                </a:ext>
              </a:extLst>
            </xdr:cNvPr>
            <xdr:cNvSpPr txBox="1"/>
          </xdr:nvSpPr>
          <xdr:spPr>
            <a:xfrm>
              <a:off x="1134553" y="2383415"/>
              <a:ext cx="98778" cy="132414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1</a:t>
              </a:r>
            </a:p>
          </xdr:txBody>
        </xdr:sp>
        <xdr:sp macro="" textlink="">
          <xdr:nvSpPr>
            <xdr:cNvPr id="145" name="TextBox 144">
              <a:extLst>
                <a:ext uri="{FF2B5EF4-FFF2-40B4-BE49-F238E27FC236}">
                  <a16:creationId xmlns:a16="http://schemas.microsoft.com/office/drawing/2014/main" id="{EAAF40DE-BBE9-5D96-A626-6826F240CB75}"/>
                </a:ext>
              </a:extLst>
            </xdr:cNvPr>
            <xdr:cNvSpPr txBox="1"/>
          </xdr:nvSpPr>
          <xdr:spPr>
            <a:xfrm>
              <a:off x="1144429" y="2016283"/>
              <a:ext cx="98778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3</a:t>
              </a:r>
            </a:p>
          </xdr:txBody>
        </xdr:sp>
        <xdr:sp macro="" textlink="">
          <xdr:nvSpPr>
            <xdr:cNvPr id="146" name="TextBox 145">
              <a:extLst>
                <a:ext uri="{FF2B5EF4-FFF2-40B4-BE49-F238E27FC236}">
                  <a16:creationId xmlns:a16="http://schemas.microsoft.com/office/drawing/2014/main" id="{BB1481E5-7DB7-2B14-F375-97AE8993DB51}"/>
                </a:ext>
              </a:extLst>
            </xdr:cNvPr>
            <xdr:cNvSpPr txBox="1"/>
          </xdr:nvSpPr>
          <xdr:spPr>
            <a:xfrm>
              <a:off x="1138079" y="1639273"/>
              <a:ext cx="98778" cy="132414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5</a:t>
              </a:r>
            </a:p>
          </xdr:txBody>
        </xdr:sp>
        <xdr:sp macro="" textlink="">
          <xdr:nvSpPr>
            <xdr:cNvPr id="147" name="TextBox 146">
              <a:extLst>
                <a:ext uri="{FF2B5EF4-FFF2-40B4-BE49-F238E27FC236}">
                  <a16:creationId xmlns:a16="http://schemas.microsoft.com/office/drawing/2014/main" id="{B87945C9-9554-C56E-1DC1-4CBFAE8AEE48}"/>
                </a:ext>
              </a:extLst>
            </xdr:cNvPr>
            <xdr:cNvSpPr txBox="1"/>
          </xdr:nvSpPr>
          <xdr:spPr>
            <a:xfrm>
              <a:off x="1149368" y="1255208"/>
              <a:ext cx="98778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7</a:t>
              </a:r>
            </a:p>
          </xdr:txBody>
        </xdr:sp>
        <xdr:sp macro="" textlink="">
          <xdr:nvSpPr>
            <xdr:cNvPr id="148" name="TextBox 147">
              <a:extLst>
                <a:ext uri="{FF2B5EF4-FFF2-40B4-BE49-F238E27FC236}">
                  <a16:creationId xmlns:a16="http://schemas.microsoft.com/office/drawing/2014/main" id="{3F7AAC57-266A-2E54-2287-746E52185F32}"/>
                </a:ext>
              </a:extLst>
            </xdr:cNvPr>
            <xdr:cNvSpPr txBox="1"/>
          </xdr:nvSpPr>
          <xdr:spPr>
            <a:xfrm>
              <a:off x="1160657" y="885252"/>
              <a:ext cx="98778" cy="132414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9</a:t>
              </a:r>
            </a:p>
          </xdr:txBody>
        </xdr:sp>
        <xdr:grpSp>
          <xdr:nvGrpSpPr>
            <xdr:cNvPr id="149" name="Group 148">
              <a:extLst>
                <a:ext uri="{FF2B5EF4-FFF2-40B4-BE49-F238E27FC236}">
                  <a16:creationId xmlns:a16="http://schemas.microsoft.com/office/drawing/2014/main" id="{981D7E6B-2440-4240-4F84-8BBEDDA9804A}"/>
                </a:ext>
              </a:extLst>
            </xdr:cNvPr>
            <xdr:cNvGrpSpPr/>
          </xdr:nvGrpSpPr>
          <xdr:grpSpPr>
            <a:xfrm>
              <a:off x="1299992" y="95250"/>
              <a:ext cx="3255352" cy="2568731"/>
              <a:chOff x="1299992" y="95250"/>
              <a:chExt cx="3255352" cy="2568731"/>
            </a:xfrm>
          </xdr:grpSpPr>
          <xdr:grpSp>
            <xdr:nvGrpSpPr>
              <xdr:cNvPr id="150" name="Group 149">
                <a:extLst>
                  <a:ext uri="{FF2B5EF4-FFF2-40B4-BE49-F238E27FC236}">
                    <a16:creationId xmlns:a16="http://schemas.microsoft.com/office/drawing/2014/main" id="{5D00DA1B-CC94-3BF9-2979-EA383226F4C1}"/>
                  </a:ext>
                </a:extLst>
              </xdr:cNvPr>
              <xdr:cNvGrpSpPr/>
            </xdr:nvGrpSpPr>
            <xdr:grpSpPr>
              <a:xfrm>
                <a:off x="1299992" y="95250"/>
                <a:ext cx="3255352" cy="2568731"/>
                <a:chOff x="1305618" y="95250"/>
                <a:chExt cx="3272230" cy="2591722"/>
              </a:xfrm>
            </xdr:grpSpPr>
            <xdr:grpSp>
              <xdr:nvGrpSpPr>
                <xdr:cNvPr id="152" name="Group 151">
                  <a:extLst>
                    <a:ext uri="{FF2B5EF4-FFF2-40B4-BE49-F238E27FC236}">
                      <a16:creationId xmlns:a16="http://schemas.microsoft.com/office/drawing/2014/main" id="{B55F80A1-B647-63C8-68C0-E43FD6BABF85}"/>
                    </a:ext>
                  </a:extLst>
                </xdr:cNvPr>
                <xdr:cNvGrpSpPr/>
              </xdr:nvGrpSpPr>
              <xdr:grpSpPr>
                <a:xfrm>
                  <a:off x="1305618" y="95250"/>
                  <a:ext cx="3272230" cy="2591722"/>
                  <a:chOff x="1305618" y="95250"/>
                  <a:chExt cx="3272230" cy="2591722"/>
                </a:xfrm>
              </xdr:grpSpPr>
              <xdr:cxnSp macro="">
                <xdr:nvCxnSpPr>
                  <xdr:cNvPr id="157" name="Straight Arrow Connector 156">
                    <a:extLst>
                      <a:ext uri="{FF2B5EF4-FFF2-40B4-BE49-F238E27FC236}">
                        <a16:creationId xmlns:a16="http://schemas.microsoft.com/office/drawing/2014/main" id="{324B4335-F4BB-4A1D-4A11-2E2531621B69}"/>
                      </a:ext>
                    </a:extLst>
                  </xdr:cNvPr>
                  <xdr:cNvCxnSpPr/>
                </xdr:nvCxnSpPr>
                <xdr:spPr>
                  <a:xfrm flipV="1">
                    <a:off x="1312333" y="95250"/>
                    <a:ext cx="9525" cy="2571750"/>
                  </a:xfrm>
                  <a:prstGeom prst="straightConnector1">
                    <a:avLst/>
                  </a:prstGeom>
                  <a:ln>
                    <a:tailEnd type="triangle"/>
                  </a:ln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58" name="Straight Arrow Connector 157">
                    <a:extLst>
                      <a:ext uri="{FF2B5EF4-FFF2-40B4-BE49-F238E27FC236}">
                        <a16:creationId xmlns:a16="http://schemas.microsoft.com/office/drawing/2014/main" id="{E55D2C6F-41DF-B298-F8CA-2E972FE9960E}"/>
                      </a:ext>
                    </a:extLst>
                  </xdr:cNvPr>
                  <xdr:cNvCxnSpPr/>
                </xdr:nvCxnSpPr>
                <xdr:spPr>
                  <a:xfrm>
                    <a:off x="1305618" y="2676525"/>
                    <a:ext cx="3272230" cy="0"/>
                  </a:xfrm>
                  <a:prstGeom prst="straightConnector1">
                    <a:avLst/>
                  </a:prstGeom>
                  <a:ln>
                    <a:tailEnd type="triangle"/>
                  </a:ln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59" name="Straight Connector 158">
                    <a:extLst>
                      <a:ext uri="{FF2B5EF4-FFF2-40B4-BE49-F238E27FC236}">
                        <a16:creationId xmlns:a16="http://schemas.microsoft.com/office/drawing/2014/main" id="{858816E8-9C1C-B782-1130-64C0951CE4C4}"/>
                      </a:ext>
                    </a:extLst>
                  </xdr:cNvPr>
                  <xdr:cNvCxnSpPr/>
                </xdr:nvCxnSpPr>
                <xdr:spPr>
                  <a:xfrm>
                    <a:off x="1531056" y="257175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60" name="Straight Connector 159">
                    <a:extLst>
                      <a:ext uri="{FF2B5EF4-FFF2-40B4-BE49-F238E27FC236}">
                        <a16:creationId xmlns:a16="http://schemas.microsoft.com/office/drawing/2014/main" id="{95D175B4-50E5-067D-47E9-17B5394F99DA}"/>
                      </a:ext>
                    </a:extLst>
                  </xdr:cNvPr>
                  <xdr:cNvCxnSpPr/>
                </xdr:nvCxnSpPr>
                <xdr:spPr>
                  <a:xfrm>
                    <a:off x="1749778" y="257175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61" name="Straight Connector 160">
                    <a:extLst>
                      <a:ext uri="{FF2B5EF4-FFF2-40B4-BE49-F238E27FC236}">
                        <a16:creationId xmlns:a16="http://schemas.microsoft.com/office/drawing/2014/main" id="{4A065F6D-64E7-F5BF-073C-42E286B12427}"/>
                      </a:ext>
                    </a:extLst>
                  </xdr:cNvPr>
                  <xdr:cNvCxnSpPr/>
                </xdr:nvCxnSpPr>
                <xdr:spPr>
                  <a:xfrm>
                    <a:off x="1967624" y="257851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62" name="Straight Connector 161">
                    <a:extLst>
                      <a:ext uri="{FF2B5EF4-FFF2-40B4-BE49-F238E27FC236}">
                        <a16:creationId xmlns:a16="http://schemas.microsoft.com/office/drawing/2014/main" id="{26A23ACF-42CA-7F4E-A1E2-6D4255749167}"/>
                      </a:ext>
                    </a:extLst>
                  </xdr:cNvPr>
                  <xdr:cNvCxnSpPr/>
                </xdr:nvCxnSpPr>
                <xdr:spPr>
                  <a:xfrm>
                    <a:off x="2187837" y="2580352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63" name="Straight Connector 162">
                    <a:extLst>
                      <a:ext uri="{FF2B5EF4-FFF2-40B4-BE49-F238E27FC236}">
                        <a16:creationId xmlns:a16="http://schemas.microsoft.com/office/drawing/2014/main" id="{86EA8582-C865-837A-A174-FED98528B75E}"/>
                      </a:ext>
                    </a:extLst>
                  </xdr:cNvPr>
                  <xdr:cNvCxnSpPr/>
                </xdr:nvCxnSpPr>
                <xdr:spPr>
                  <a:xfrm>
                    <a:off x="2401689" y="2582197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64" name="Straight Connector 163">
                    <a:extLst>
                      <a:ext uri="{FF2B5EF4-FFF2-40B4-BE49-F238E27FC236}">
                        <a16:creationId xmlns:a16="http://schemas.microsoft.com/office/drawing/2014/main" id="{E182F026-B109-0B6A-70E6-AC3955C20301}"/>
                      </a:ext>
                    </a:extLst>
                  </xdr:cNvPr>
                  <xdr:cNvCxnSpPr/>
                </xdr:nvCxnSpPr>
                <xdr:spPr>
                  <a:xfrm>
                    <a:off x="2628046" y="2577895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65" name="Straight Connector 164">
                    <a:extLst>
                      <a:ext uri="{FF2B5EF4-FFF2-40B4-BE49-F238E27FC236}">
                        <a16:creationId xmlns:a16="http://schemas.microsoft.com/office/drawing/2014/main" id="{AAA81FF6-7992-C8F9-5F79-9EA3A1AC7C3A}"/>
                      </a:ext>
                    </a:extLst>
                  </xdr:cNvPr>
                  <xdr:cNvCxnSpPr/>
                </xdr:nvCxnSpPr>
                <xdr:spPr>
                  <a:xfrm>
                    <a:off x="2844618" y="2579739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66" name="Straight Connector 165">
                    <a:extLst>
                      <a:ext uri="{FF2B5EF4-FFF2-40B4-BE49-F238E27FC236}">
                        <a16:creationId xmlns:a16="http://schemas.microsoft.com/office/drawing/2014/main" id="{8310DE63-7DE7-DAA3-A4DD-C374BFD8E1FD}"/>
                      </a:ext>
                    </a:extLst>
                  </xdr:cNvPr>
                  <xdr:cNvCxnSpPr/>
                </xdr:nvCxnSpPr>
                <xdr:spPr>
                  <a:xfrm>
                    <a:off x="3062111" y="2575437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67" name="Straight Connector 166">
                    <a:extLst>
                      <a:ext uri="{FF2B5EF4-FFF2-40B4-BE49-F238E27FC236}">
                        <a16:creationId xmlns:a16="http://schemas.microsoft.com/office/drawing/2014/main" id="{B9311639-13CF-1068-0EA8-E93562C91566}"/>
                      </a:ext>
                    </a:extLst>
                  </xdr:cNvPr>
                  <xdr:cNvCxnSpPr/>
                </xdr:nvCxnSpPr>
                <xdr:spPr>
                  <a:xfrm>
                    <a:off x="3281756" y="2574208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68" name="Straight Connector 167">
                    <a:extLst>
                      <a:ext uri="{FF2B5EF4-FFF2-40B4-BE49-F238E27FC236}">
                        <a16:creationId xmlns:a16="http://schemas.microsoft.com/office/drawing/2014/main" id="{05BC7B86-3A65-5EF1-783E-FC2DAA980362}"/>
                      </a:ext>
                    </a:extLst>
                  </xdr:cNvPr>
                  <xdr:cNvCxnSpPr/>
                </xdr:nvCxnSpPr>
                <xdr:spPr>
                  <a:xfrm>
                    <a:off x="3497758" y="2572979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69" name="Straight Connector 168">
                    <a:extLst>
                      <a:ext uri="{FF2B5EF4-FFF2-40B4-BE49-F238E27FC236}">
                        <a16:creationId xmlns:a16="http://schemas.microsoft.com/office/drawing/2014/main" id="{0BAEE68E-5E93-EFC2-B074-1E3B3BA67622}"/>
                      </a:ext>
                    </a:extLst>
                  </xdr:cNvPr>
                  <xdr:cNvCxnSpPr/>
                </xdr:nvCxnSpPr>
                <xdr:spPr>
                  <a:xfrm>
                    <a:off x="3721965" y="2574823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70" name="Straight Connector 169">
                    <a:extLst>
                      <a:ext uri="{FF2B5EF4-FFF2-40B4-BE49-F238E27FC236}">
                        <a16:creationId xmlns:a16="http://schemas.microsoft.com/office/drawing/2014/main" id="{9E4BCED4-50FC-313A-18B5-76251AD41A7A}"/>
                      </a:ext>
                    </a:extLst>
                  </xdr:cNvPr>
                  <xdr:cNvCxnSpPr/>
                </xdr:nvCxnSpPr>
                <xdr:spPr>
                  <a:xfrm>
                    <a:off x="1318479" y="1339645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71" name="Straight Connector 170">
                    <a:extLst>
                      <a:ext uri="{FF2B5EF4-FFF2-40B4-BE49-F238E27FC236}">
                        <a16:creationId xmlns:a16="http://schemas.microsoft.com/office/drawing/2014/main" id="{66E9463F-6EE3-FE2D-F732-75BF94F0B025}"/>
                      </a:ext>
                    </a:extLst>
                  </xdr:cNvPr>
                  <xdr:cNvCxnSpPr/>
                </xdr:nvCxnSpPr>
                <xdr:spPr>
                  <a:xfrm>
                    <a:off x="1317250" y="1522771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72" name="Straight Connector 171">
                    <a:extLst>
                      <a:ext uri="{FF2B5EF4-FFF2-40B4-BE49-F238E27FC236}">
                        <a16:creationId xmlns:a16="http://schemas.microsoft.com/office/drawing/2014/main" id="{887EEA66-5C2C-9008-13C5-A881297AB970}"/>
                      </a:ext>
                    </a:extLst>
                  </xdr:cNvPr>
                  <xdr:cNvCxnSpPr/>
                </xdr:nvCxnSpPr>
                <xdr:spPr>
                  <a:xfrm>
                    <a:off x="1316021" y="1146687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73" name="Straight Connector 172">
                    <a:extLst>
                      <a:ext uri="{FF2B5EF4-FFF2-40B4-BE49-F238E27FC236}">
                        <a16:creationId xmlns:a16="http://schemas.microsoft.com/office/drawing/2014/main" id="{4FC4707A-059D-9128-705A-3B10E52C39A6}"/>
                      </a:ext>
                    </a:extLst>
                  </xdr:cNvPr>
                  <xdr:cNvCxnSpPr/>
                </xdr:nvCxnSpPr>
                <xdr:spPr>
                  <a:xfrm>
                    <a:off x="1317864" y="1713886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74" name="Straight Connector 173">
                    <a:extLst>
                      <a:ext uri="{FF2B5EF4-FFF2-40B4-BE49-F238E27FC236}">
                        <a16:creationId xmlns:a16="http://schemas.microsoft.com/office/drawing/2014/main" id="{1BB2BAE4-3248-24C4-6121-4E4DF42207C3}"/>
                      </a:ext>
                    </a:extLst>
                  </xdr:cNvPr>
                  <xdr:cNvCxnSpPr/>
                </xdr:nvCxnSpPr>
                <xdr:spPr>
                  <a:xfrm>
                    <a:off x="1322781" y="1909301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75" name="Straight Connector 174">
                    <a:extLst>
                      <a:ext uri="{FF2B5EF4-FFF2-40B4-BE49-F238E27FC236}">
                        <a16:creationId xmlns:a16="http://schemas.microsoft.com/office/drawing/2014/main" id="{A37413D6-FA2E-8367-4EF6-53E371843897}"/>
                      </a:ext>
                    </a:extLst>
                  </xdr:cNvPr>
                  <xdr:cNvCxnSpPr/>
                </xdr:nvCxnSpPr>
                <xdr:spPr>
                  <a:xfrm>
                    <a:off x="1315407" y="2098572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76" name="Straight Connector 175">
                    <a:extLst>
                      <a:ext uri="{FF2B5EF4-FFF2-40B4-BE49-F238E27FC236}">
                        <a16:creationId xmlns:a16="http://schemas.microsoft.com/office/drawing/2014/main" id="{B95FC350-1537-8162-EE01-662929D0B8A0}"/>
                      </a:ext>
                    </a:extLst>
                  </xdr:cNvPr>
                  <xdr:cNvCxnSpPr/>
                </xdr:nvCxnSpPr>
                <xdr:spPr>
                  <a:xfrm>
                    <a:off x="1317250" y="2287844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177" name="Straight Connector 176">
                    <a:extLst>
                      <a:ext uri="{FF2B5EF4-FFF2-40B4-BE49-F238E27FC236}">
                        <a16:creationId xmlns:a16="http://schemas.microsoft.com/office/drawing/2014/main" id="{18BF3127-6DE0-FBA3-A3DA-69FA6CC2C68C}"/>
                      </a:ext>
                    </a:extLst>
                  </xdr:cNvPr>
                  <xdr:cNvCxnSpPr/>
                </xdr:nvCxnSpPr>
                <xdr:spPr>
                  <a:xfrm>
                    <a:off x="1319093" y="2480187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</xdr:grpSp>
            <xdr:cxnSp macro="">
              <xdr:nvCxnSpPr>
                <xdr:cNvPr id="153" name="Straight Connector 152">
                  <a:extLst>
                    <a:ext uri="{FF2B5EF4-FFF2-40B4-BE49-F238E27FC236}">
                      <a16:creationId xmlns:a16="http://schemas.microsoft.com/office/drawing/2014/main" id="{61065122-12A5-C7D6-97B4-7F5D065E1C72}"/>
                    </a:ext>
                  </a:extLst>
                </xdr:cNvPr>
                <xdr:cNvCxnSpPr/>
              </xdr:nvCxnSpPr>
              <xdr:spPr>
                <a:xfrm>
                  <a:off x="1312673" y="762000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154" name="Straight Connector 153">
                  <a:extLst>
                    <a:ext uri="{FF2B5EF4-FFF2-40B4-BE49-F238E27FC236}">
                      <a16:creationId xmlns:a16="http://schemas.microsoft.com/office/drawing/2014/main" id="{0DDA7011-D6D0-028C-AA29-CA6CACA74848}"/>
                    </a:ext>
                  </a:extLst>
                </xdr:cNvPr>
                <xdr:cNvCxnSpPr/>
              </xdr:nvCxnSpPr>
              <xdr:spPr>
                <a:xfrm>
                  <a:off x="1323963" y="575734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155" name="Straight Connector 154">
                  <a:extLst>
                    <a:ext uri="{FF2B5EF4-FFF2-40B4-BE49-F238E27FC236}">
                      <a16:creationId xmlns:a16="http://schemas.microsoft.com/office/drawing/2014/main" id="{0E12B8A0-366D-0958-9191-8B7B664C0458}"/>
                    </a:ext>
                  </a:extLst>
                </xdr:cNvPr>
                <xdr:cNvCxnSpPr/>
              </xdr:nvCxnSpPr>
              <xdr:spPr>
                <a:xfrm>
                  <a:off x="1324668" y="957439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156" name="Straight Connector 155">
                  <a:extLst>
                    <a:ext uri="{FF2B5EF4-FFF2-40B4-BE49-F238E27FC236}">
                      <a16:creationId xmlns:a16="http://schemas.microsoft.com/office/drawing/2014/main" id="{70C5DE4C-73ED-3B1B-8EED-ADD8C959A388}"/>
                    </a:ext>
                  </a:extLst>
                </xdr:cNvPr>
                <xdr:cNvCxnSpPr/>
              </xdr:nvCxnSpPr>
              <xdr:spPr>
                <a:xfrm>
                  <a:off x="1323962" y="385234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</xdr:grpSp>
          <xdr:cxnSp macro="">
            <xdr:nvCxnSpPr>
              <xdr:cNvPr id="151" name="Straight Connector 150">
                <a:extLst>
                  <a:ext uri="{FF2B5EF4-FFF2-40B4-BE49-F238E27FC236}">
                    <a16:creationId xmlns:a16="http://schemas.microsoft.com/office/drawing/2014/main" id="{7F99FB15-B2C0-F1CC-061E-0AE35AF59589}"/>
                  </a:ext>
                </a:extLst>
              </xdr:cNvPr>
              <xdr:cNvCxnSpPr/>
            </xdr:nvCxnSpPr>
            <xdr:spPr>
              <a:xfrm>
                <a:off x="3921713" y="2559786"/>
                <a:ext cx="0" cy="103132"/>
              </a:xfrm>
              <a:prstGeom prst="line">
                <a:avLst/>
              </a:prstGeom>
            </xdr:spPr>
            <xdr:style>
              <a:lnRef idx="2">
                <a:schemeClr val="accent1"/>
              </a:lnRef>
              <a:fillRef idx="0">
                <a:schemeClr val="accent1"/>
              </a:fillRef>
              <a:effectRef idx="1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cxnSp macro="">
        <xdr:nvCxnSpPr>
          <xdr:cNvPr id="129" name="Straight Connector 128">
            <a:extLst>
              <a:ext uri="{FF2B5EF4-FFF2-40B4-BE49-F238E27FC236}">
                <a16:creationId xmlns:a16="http://schemas.microsoft.com/office/drawing/2014/main" id="{C9820404-8FCC-63F7-6111-D3208B058D1F}"/>
              </a:ext>
            </a:extLst>
          </xdr:cNvPr>
          <xdr:cNvCxnSpPr/>
        </xdr:nvCxnSpPr>
        <xdr:spPr>
          <a:xfrm flipV="1">
            <a:off x="10333605" y="1330098"/>
            <a:ext cx="0" cy="765402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0" name="Straight Connector 129">
            <a:extLst>
              <a:ext uri="{FF2B5EF4-FFF2-40B4-BE49-F238E27FC236}">
                <a16:creationId xmlns:a16="http://schemas.microsoft.com/office/drawing/2014/main" id="{33DFF1E2-1283-79A2-4402-B4DC7C45617E}"/>
              </a:ext>
            </a:extLst>
          </xdr:cNvPr>
          <xdr:cNvCxnSpPr/>
        </xdr:nvCxnSpPr>
        <xdr:spPr>
          <a:xfrm flipH="1">
            <a:off x="9886950" y="1322294"/>
            <a:ext cx="449355" cy="207309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1" name="Straight Connector 130">
            <a:extLst>
              <a:ext uri="{FF2B5EF4-FFF2-40B4-BE49-F238E27FC236}">
                <a16:creationId xmlns:a16="http://schemas.microsoft.com/office/drawing/2014/main" id="{8423F3F9-5629-2571-85EB-D1C6C3E9190F}"/>
              </a:ext>
            </a:extLst>
          </xdr:cNvPr>
          <xdr:cNvCxnSpPr/>
        </xdr:nvCxnSpPr>
        <xdr:spPr>
          <a:xfrm flipV="1">
            <a:off x="9892553" y="1339103"/>
            <a:ext cx="5603" cy="19050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2" name="Straight Connector 131">
            <a:extLst>
              <a:ext uri="{FF2B5EF4-FFF2-40B4-BE49-F238E27FC236}">
                <a16:creationId xmlns:a16="http://schemas.microsoft.com/office/drawing/2014/main" id="{4184CC4F-D8B6-BE32-3341-1FBC72307A41}"/>
              </a:ext>
            </a:extLst>
          </xdr:cNvPr>
          <xdr:cNvCxnSpPr/>
        </xdr:nvCxnSpPr>
        <xdr:spPr>
          <a:xfrm flipV="1">
            <a:off x="9892553" y="851647"/>
            <a:ext cx="1083609" cy="487456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3" name="Straight Connector 132">
            <a:extLst>
              <a:ext uri="{FF2B5EF4-FFF2-40B4-BE49-F238E27FC236}">
                <a16:creationId xmlns:a16="http://schemas.microsoft.com/office/drawing/2014/main" id="{E42F01C9-9E69-C315-7E41-D5C9AF6CBDAA}"/>
              </a:ext>
            </a:extLst>
          </xdr:cNvPr>
          <xdr:cNvCxnSpPr/>
        </xdr:nvCxnSpPr>
        <xdr:spPr>
          <a:xfrm flipV="1">
            <a:off x="10982325" y="857250"/>
            <a:ext cx="0" cy="184897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4" name="Straight Connector 133">
            <a:extLst>
              <a:ext uri="{FF2B5EF4-FFF2-40B4-BE49-F238E27FC236}">
                <a16:creationId xmlns:a16="http://schemas.microsoft.com/office/drawing/2014/main" id="{C98FDB27-6A22-E373-9B36-D1DE675810C7}"/>
              </a:ext>
            </a:extLst>
          </xdr:cNvPr>
          <xdr:cNvCxnSpPr/>
        </xdr:nvCxnSpPr>
        <xdr:spPr>
          <a:xfrm flipV="1">
            <a:off x="10544175" y="1036544"/>
            <a:ext cx="438150" cy="218515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5" name="Straight Connector 134">
            <a:extLst>
              <a:ext uri="{FF2B5EF4-FFF2-40B4-BE49-F238E27FC236}">
                <a16:creationId xmlns:a16="http://schemas.microsoft.com/office/drawing/2014/main" id="{73D38479-462E-827C-7827-7C0FC757CDAE}"/>
              </a:ext>
            </a:extLst>
          </xdr:cNvPr>
          <xdr:cNvCxnSpPr/>
        </xdr:nvCxnSpPr>
        <xdr:spPr>
          <a:xfrm>
            <a:off x="10544175" y="1266265"/>
            <a:ext cx="0" cy="733985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6" name="Straight Connector 135">
            <a:extLst>
              <a:ext uri="{FF2B5EF4-FFF2-40B4-BE49-F238E27FC236}">
                <a16:creationId xmlns:a16="http://schemas.microsoft.com/office/drawing/2014/main" id="{DA9417D2-4CE4-EAC2-10D8-AC47A64895CF}"/>
              </a:ext>
            </a:extLst>
          </xdr:cNvPr>
          <xdr:cNvCxnSpPr/>
        </xdr:nvCxnSpPr>
        <xdr:spPr>
          <a:xfrm flipH="1">
            <a:off x="10336305" y="2005853"/>
            <a:ext cx="219076" cy="84044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30</xdr:col>
      <xdr:colOff>161585</xdr:colOff>
      <xdr:row>18</xdr:row>
      <xdr:rowOff>85044</xdr:rowOff>
    </xdr:from>
    <xdr:to>
      <xdr:col>45</xdr:col>
      <xdr:colOff>217641</xdr:colOff>
      <xdr:row>32</xdr:row>
      <xdr:rowOff>183948</xdr:rowOff>
    </xdr:to>
    <xdr:grpSp>
      <xdr:nvGrpSpPr>
        <xdr:cNvPr id="178" name="Group 177">
          <a:extLst>
            <a:ext uri="{FF2B5EF4-FFF2-40B4-BE49-F238E27FC236}">
              <a16:creationId xmlns:a16="http://schemas.microsoft.com/office/drawing/2014/main" id="{AA696F7A-A5B5-438C-BD1F-39564C55A5F5}"/>
            </a:ext>
          </a:extLst>
        </xdr:cNvPr>
        <xdr:cNvGrpSpPr/>
      </xdr:nvGrpSpPr>
      <xdr:grpSpPr>
        <a:xfrm>
          <a:off x="9191285" y="3514044"/>
          <a:ext cx="3542206" cy="2765904"/>
          <a:chOff x="9191285" y="3704544"/>
          <a:chExt cx="3542206" cy="2765904"/>
        </a:xfrm>
      </xdr:grpSpPr>
      <xdr:grpSp>
        <xdr:nvGrpSpPr>
          <xdr:cNvPr id="179" name="Group 178">
            <a:extLst>
              <a:ext uri="{FF2B5EF4-FFF2-40B4-BE49-F238E27FC236}">
                <a16:creationId xmlns:a16="http://schemas.microsoft.com/office/drawing/2014/main" id="{3E9B103E-6118-1802-097F-AE0A21AD7E29}"/>
              </a:ext>
            </a:extLst>
          </xdr:cNvPr>
          <xdr:cNvGrpSpPr/>
        </xdr:nvGrpSpPr>
        <xdr:grpSpPr>
          <a:xfrm>
            <a:off x="9191285" y="3704544"/>
            <a:ext cx="3542206" cy="2765904"/>
            <a:chOff x="1043249" y="95250"/>
            <a:chExt cx="3512095" cy="2744672"/>
          </a:xfrm>
        </xdr:grpSpPr>
        <xdr:sp macro="" textlink="">
          <xdr:nvSpPr>
            <xdr:cNvPr id="188" name="TextBox 187">
              <a:extLst>
                <a:ext uri="{FF2B5EF4-FFF2-40B4-BE49-F238E27FC236}">
                  <a16:creationId xmlns:a16="http://schemas.microsoft.com/office/drawing/2014/main" id="{6C74A587-124E-6B5A-22CA-757C620D5C0F}"/>
                </a:ext>
              </a:extLst>
            </xdr:cNvPr>
            <xdr:cNvSpPr txBox="1"/>
          </xdr:nvSpPr>
          <xdr:spPr>
            <a:xfrm>
              <a:off x="1043249" y="501188"/>
              <a:ext cx="325834" cy="150051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r"/>
              <a:r>
                <a:rPr lang="en-GB" sz="1100"/>
                <a:t>11</a:t>
              </a:r>
            </a:p>
          </xdr:txBody>
        </xdr:sp>
        <xdr:sp macro="" textlink="">
          <xdr:nvSpPr>
            <xdr:cNvPr id="189" name="TextBox 188">
              <a:extLst>
                <a:ext uri="{FF2B5EF4-FFF2-40B4-BE49-F238E27FC236}">
                  <a16:creationId xmlns:a16="http://schemas.microsoft.com/office/drawing/2014/main" id="{87161ECE-9E26-E692-A7F1-170D0CD423E3}"/>
                </a:ext>
              </a:extLst>
            </xdr:cNvPr>
            <xdr:cNvSpPr txBox="1"/>
          </xdr:nvSpPr>
          <xdr:spPr>
            <a:xfrm>
              <a:off x="1474916" y="2703982"/>
              <a:ext cx="97652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1</a:t>
              </a:r>
            </a:p>
          </xdr:txBody>
        </xdr:sp>
        <xdr:sp macro="" textlink="">
          <xdr:nvSpPr>
            <xdr:cNvPr id="190" name="TextBox 189">
              <a:extLst>
                <a:ext uri="{FF2B5EF4-FFF2-40B4-BE49-F238E27FC236}">
                  <a16:creationId xmlns:a16="http://schemas.microsoft.com/office/drawing/2014/main" id="{D9EFED8C-15C4-1F53-1773-8270DFA51BFA}"/>
                </a:ext>
              </a:extLst>
            </xdr:cNvPr>
            <xdr:cNvSpPr txBox="1"/>
          </xdr:nvSpPr>
          <xdr:spPr>
            <a:xfrm>
              <a:off x="1910816" y="2701160"/>
              <a:ext cx="97653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3</a:t>
              </a:r>
            </a:p>
          </xdr:txBody>
        </xdr:sp>
        <xdr:sp macro="" textlink="">
          <xdr:nvSpPr>
            <xdr:cNvPr id="191" name="TextBox 190">
              <a:extLst>
                <a:ext uri="{FF2B5EF4-FFF2-40B4-BE49-F238E27FC236}">
                  <a16:creationId xmlns:a16="http://schemas.microsoft.com/office/drawing/2014/main" id="{AA229BFE-64BF-1672-4019-E60159910725}"/>
                </a:ext>
              </a:extLst>
            </xdr:cNvPr>
            <xdr:cNvSpPr txBox="1"/>
          </xdr:nvSpPr>
          <xdr:spPr>
            <a:xfrm>
              <a:off x="2339660" y="2698338"/>
              <a:ext cx="97653" cy="134056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5</a:t>
              </a:r>
            </a:p>
          </xdr:txBody>
        </xdr:sp>
        <xdr:sp macro="" textlink="">
          <xdr:nvSpPr>
            <xdr:cNvPr id="192" name="TextBox 191">
              <a:extLst>
                <a:ext uri="{FF2B5EF4-FFF2-40B4-BE49-F238E27FC236}">
                  <a16:creationId xmlns:a16="http://schemas.microsoft.com/office/drawing/2014/main" id="{7E3D562E-722A-494F-0AC5-B455AD37B56B}"/>
                </a:ext>
              </a:extLst>
            </xdr:cNvPr>
            <xdr:cNvSpPr txBox="1"/>
          </xdr:nvSpPr>
          <xdr:spPr>
            <a:xfrm>
              <a:off x="2782614" y="2699043"/>
              <a:ext cx="97653" cy="134056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7</a:t>
              </a:r>
            </a:p>
          </xdr:txBody>
        </xdr:sp>
        <xdr:sp macro="" textlink="">
          <xdr:nvSpPr>
            <xdr:cNvPr id="193" name="TextBox 192">
              <a:extLst>
                <a:ext uri="{FF2B5EF4-FFF2-40B4-BE49-F238E27FC236}">
                  <a16:creationId xmlns:a16="http://schemas.microsoft.com/office/drawing/2014/main" id="{EFD62138-3D32-F742-5E7F-4DD5727C45BB}"/>
                </a:ext>
              </a:extLst>
            </xdr:cNvPr>
            <xdr:cNvSpPr txBox="1"/>
          </xdr:nvSpPr>
          <xdr:spPr>
            <a:xfrm>
              <a:off x="3214986" y="2696220"/>
              <a:ext cx="97653" cy="134056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9</a:t>
              </a:r>
            </a:p>
          </xdr:txBody>
        </xdr:sp>
        <xdr:sp macro="" textlink="">
          <xdr:nvSpPr>
            <xdr:cNvPr id="194" name="TextBox 193">
              <a:extLst>
                <a:ext uri="{FF2B5EF4-FFF2-40B4-BE49-F238E27FC236}">
                  <a16:creationId xmlns:a16="http://schemas.microsoft.com/office/drawing/2014/main" id="{7BAEE7E9-9FC6-7B77-F60C-8CFBF94B9F82}"/>
                </a:ext>
              </a:extLst>
            </xdr:cNvPr>
            <xdr:cNvSpPr txBox="1"/>
          </xdr:nvSpPr>
          <xdr:spPr>
            <a:xfrm>
              <a:off x="3521572" y="2689871"/>
              <a:ext cx="362327" cy="150051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11</a:t>
              </a:r>
            </a:p>
          </xdr:txBody>
        </xdr:sp>
        <xdr:sp macro="" textlink="">
          <xdr:nvSpPr>
            <xdr:cNvPr id="195" name="TextBox 194">
              <a:extLst>
                <a:ext uri="{FF2B5EF4-FFF2-40B4-BE49-F238E27FC236}">
                  <a16:creationId xmlns:a16="http://schemas.microsoft.com/office/drawing/2014/main" id="{0AAFB279-04B0-6F31-C5C2-0BA30FB2A978}"/>
                </a:ext>
              </a:extLst>
            </xdr:cNvPr>
            <xdr:cNvSpPr txBox="1"/>
          </xdr:nvSpPr>
          <xdr:spPr>
            <a:xfrm>
              <a:off x="1134553" y="2383415"/>
              <a:ext cx="98778" cy="132414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1</a:t>
              </a:r>
            </a:p>
          </xdr:txBody>
        </xdr:sp>
        <xdr:sp macro="" textlink="">
          <xdr:nvSpPr>
            <xdr:cNvPr id="196" name="TextBox 195">
              <a:extLst>
                <a:ext uri="{FF2B5EF4-FFF2-40B4-BE49-F238E27FC236}">
                  <a16:creationId xmlns:a16="http://schemas.microsoft.com/office/drawing/2014/main" id="{B3C2E859-4632-11E8-0FEF-B0DE3E9CDB28}"/>
                </a:ext>
              </a:extLst>
            </xdr:cNvPr>
            <xdr:cNvSpPr txBox="1"/>
          </xdr:nvSpPr>
          <xdr:spPr>
            <a:xfrm>
              <a:off x="1144429" y="2016283"/>
              <a:ext cx="98778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3</a:t>
              </a:r>
            </a:p>
          </xdr:txBody>
        </xdr:sp>
        <xdr:sp macro="" textlink="">
          <xdr:nvSpPr>
            <xdr:cNvPr id="197" name="TextBox 196">
              <a:extLst>
                <a:ext uri="{FF2B5EF4-FFF2-40B4-BE49-F238E27FC236}">
                  <a16:creationId xmlns:a16="http://schemas.microsoft.com/office/drawing/2014/main" id="{D770D863-7E20-458F-397E-DC34EA0DB784}"/>
                </a:ext>
              </a:extLst>
            </xdr:cNvPr>
            <xdr:cNvSpPr txBox="1"/>
          </xdr:nvSpPr>
          <xdr:spPr>
            <a:xfrm>
              <a:off x="1138079" y="1639273"/>
              <a:ext cx="98778" cy="132414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5</a:t>
              </a:r>
            </a:p>
          </xdr:txBody>
        </xdr:sp>
        <xdr:sp macro="" textlink="">
          <xdr:nvSpPr>
            <xdr:cNvPr id="198" name="TextBox 197">
              <a:extLst>
                <a:ext uri="{FF2B5EF4-FFF2-40B4-BE49-F238E27FC236}">
                  <a16:creationId xmlns:a16="http://schemas.microsoft.com/office/drawing/2014/main" id="{B35F192F-34E6-490D-8D95-409CF2CAE873}"/>
                </a:ext>
              </a:extLst>
            </xdr:cNvPr>
            <xdr:cNvSpPr txBox="1"/>
          </xdr:nvSpPr>
          <xdr:spPr>
            <a:xfrm>
              <a:off x="1149368" y="1255208"/>
              <a:ext cx="98778" cy="13241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7</a:t>
              </a:r>
            </a:p>
          </xdr:txBody>
        </xdr:sp>
        <xdr:sp macro="" textlink="">
          <xdr:nvSpPr>
            <xdr:cNvPr id="199" name="TextBox 198">
              <a:extLst>
                <a:ext uri="{FF2B5EF4-FFF2-40B4-BE49-F238E27FC236}">
                  <a16:creationId xmlns:a16="http://schemas.microsoft.com/office/drawing/2014/main" id="{E91982D2-9A1B-F8EB-02BA-A5F798AF7E70}"/>
                </a:ext>
              </a:extLst>
            </xdr:cNvPr>
            <xdr:cNvSpPr txBox="1"/>
          </xdr:nvSpPr>
          <xdr:spPr>
            <a:xfrm>
              <a:off x="1160657" y="885252"/>
              <a:ext cx="98778" cy="132414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n-GB" sz="1100"/>
                <a:t>9</a:t>
              </a:r>
            </a:p>
          </xdr:txBody>
        </xdr:sp>
        <xdr:grpSp>
          <xdr:nvGrpSpPr>
            <xdr:cNvPr id="200" name="Group 199">
              <a:extLst>
                <a:ext uri="{FF2B5EF4-FFF2-40B4-BE49-F238E27FC236}">
                  <a16:creationId xmlns:a16="http://schemas.microsoft.com/office/drawing/2014/main" id="{8A158EEC-B2B1-8D1E-7110-2401F56A48C5}"/>
                </a:ext>
              </a:extLst>
            </xdr:cNvPr>
            <xdr:cNvGrpSpPr/>
          </xdr:nvGrpSpPr>
          <xdr:grpSpPr>
            <a:xfrm>
              <a:off x="1299992" y="95250"/>
              <a:ext cx="3255352" cy="2568731"/>
              <a:chOff x="1299992" y="95250"/>
              <a:chExt cx="3255352" cy="2568731"/>
            </a:xfrm>
          </xdr:grpSpPr>
          <xdr:grpSp>
            <xdr:nvGrpSpPr>
              <xdr:cNvPr id="201" name="Group 200">
                <a:extLst>
                  <a:ext uri="{FF2B5EF4-FFF2-40B4-BE49-F238E27FC236}">
                    <a16:creationId xmlns:a16="http://schemas.microsoft.com/office/drawing/2014/main" id="{FE7637E0-5659-6EDF-614A-530B6259A2C5}"/>
                  </a:ext>
                </a:extLst>
              </xdr:cNvPr>
              <xdr:cNvGrpSpPr/>
            </xdr:nvGrpSpPr>
            <xdr:grpSpPr>
              <a:xfrm>
                <a:off x="1299992" y="95250"/>
                <a:ext cx="3255352" cy="2568731"/>
                <a:chOff x="1305618" y="95250"/>
                <a:chExt cx="3272230" cy="2591722"/>
              </a:xfrm>
            </xdr:grpSpPr>
            <xdr:grpSp>
              <xdr:nvGrpSpPr>
                <xdr:cNvPr id="203" name="Group 202">
                  <a:extLst>
                    <a:ext uri="{FF2B5EF4-FFF2-40B4-BE49-F238E27FC236}">
                      <a16:creationId xmlns:a16="http://schemas.microsoft.com/office/drawing/2014/main" id="{EEB6C4E1-A0BE-C685-5266-795F021A88E7}"/>
                    </a:ext>
                  </a:extLst>
                </xdr:cNvPr>
                <xdr:cNvGrpSpPr/>
              </xdr:nvGrpSpPr>
              <xdr:grpSpPr>
                <a:xfrm>
                  <a:off x="1305618" y="95250"/>
                  <a:ext cx="3272230" cy="2591722"/>
                  <a:chOff x="1305618" y="95250"/>
                  <a:chExt cx="3272230" cy="2591722"/>
                </a:xfrm>
              </xdr:grpSpPr>
              <xdr:cxnSp macro="">
                <xdr:nvCxnSpPr>
                  <xdr:cNvPr id="208" name="Straight Arrow Connector 207">
                    <a:extLst>
                      <a:ext uri="{FF2B5EF4-FFF2-40B4-BE49-F238E27FC236}">
                        <a16:creationId xmlns:a16="http://schemas.microsoft.com/office/drawing/2014/main" id="{DB90D26C-1610-AFD3-32B2-E9F74F023092}"/>
                      </a:ext>
                    </a:extLst>
                  </xdr:cNvPr>
                  <xdr:cNvCxnSpPr/>
                </xdr:nvCxnSpPr>
                <xdr:spPr>
                  <a:xfrm flipV="1">
                    <a:off x="1312333" y="95250"/>
                    <a:ext cx="9525" cy="2571750"/>
                  </a:xfrm>
                  <a:prstGeom prst="straightConnector1">
                    <a:avLst/>
                  </a:prstGeom>
                  <a:ln>
                    <a:tailEnd type="triangle"/>
                  </a:ln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09" name="Straight Arrow Connector 208">
                    <a:extLst>
                      <a:ext uri="{FF2B5EF4-FFF2-40B4-BE49-F238E27FC236}">
                        <a16:creationId xmlns:a16="http://schemas.microsoft.com/office/drawing/2014/main" id="{D046AAB2-6898-3868-B66D-1363F7DD23B9}"/>
                      </a:ext>
                    </a:extLst>
                  </xdr:cNvPr>
                  <xdr:cNvCxnSpPr/>
                </xdr:nvCxnSpPr>
                <xdr:spPr>
                  <a:xfrm>
                    <a:off x="1305618" y="2676525"/>
                    <a:ext cx="3272230" cy="0"/>
                  </a:xfrm>
                  <a:prstGeom prst="straightConnector1">
                    <a:avLst/>
                  </a:prstGeom>
                  <a:ln>
                    <a:tailEnd type="triangle"/>
                  </a:ln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10" name="Straight Connector 209">
                    <a:extLst>
                      <a:ext uri="{FF2B5EF4-FFF2-40B4-BE49-F238E27FC236}">
                        <a16:creationId xmlns:a16="http://schemas.microsoft.com/office/drawing/2014/main" id="{26737A36-53D5-E9FD-C2AD-B6CAB3D01950}"/>
                      </a:ext>
                    </a:extLst>
                  </xdr:cNvPr>
                  <xdr:cNvCxnSpPr/>
                </xdr:nvCxnSpPr>
                <xdr:spPr>
                  <a:xfrm>
                    <a:off x="1531056" y="257175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11" name="Straight Connector 210">
                    <a:extLst>
                      <a:ext uri="{FF2B5EF4-FFF2-40B4-BE49-F238E27FC236}">
                        <a16:creationId xmlns:a16="http://schemas.microsoft.com/office/drawing/2014/main" id="{887B808D-9C53-B0B5-2ACB-806CC72CB9B2}"/>
                      </a:ext>
                    </a:extLst>
                  </xdr:cNvPr>
                  <xdr:cNvCxnSpPr/>
                </xdr:nvCxnSpPr>
                <xdr:spPr>
                  <a:xfrm>
                    <a:off x="1749778" y="257175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12" name="Straight Connector 211">
                    <a:extLst>
                      <a:ext uri="{FF2B5EF4-FFF2-40B4-BE49-F238E27FC236}">
                        <a16:creationId xmlns:a16="http://schemas.microsoft.com/office/drawing/2014/main" id="{06421910-1708-3BD9-16E2-7B9EA43AE380}"/>
                      </a:ext>
                    </a:extLst>
                  </xdr:cNvPr>
                  <xdr:cNvCxnSpPr/>
                </xdr:nvCxnSpPr>
                <xdr:spPr>
                  <a:xfrm>
                    <a:off x="1967624" y="257851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13" name="Straight Connector 212">
                    <a:extLst>
                      <a:ext uri="{FF2B5EF4-FFF2-40B4-BE49-F238E27FC236}">
                        <a16:creationId xmlns:a16="http://schemas.microsoft.com/office/drawing/2014/main" id="{2C55B492-4780-BE74-7A9B-4263DF22CE04}"/>
                      </a:ext>
                    </a:extLst>
                  </xdr:cNvPr>
                  <xdr:cNvCxnSpPr/>
                </xdr:nvCxnSpPr>
                <xdr:spPr>
                  <a:xfrm>
                    <a:off x="2187837" y="2580352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14" name="Straight Connector 213">
                    <a:extLst>
                      <a:ext uri="{FF2B5EF4-FFF2-40B4-BE49-F238E27FC236}">
                        <a16:creationId xmlns:a16="http://schemas.microsoft.com/office/drawing/2014/main" id="{FB9B23C1-0926-5170-E17A-9AD856C3FD4A}"/>
                      </a:ext>
                    </a:extLst>
                  </xdr:cNvPr>
                  <xdr:cNvCxnSpPr/>
                </xdr:nvCxnSpPr>
                <xdr:spPr>
                  <a:xfrm>
                    <a:off x="2401689" y="2582197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15" name="Straight Connector 214">
                    <a:extLst>
                      <a:ext uri="{FF2B5EF4-FFF2-40B4-BE49-F238E27FC236}">
                        <a16:creationId xmlns:a16="http://schemas.microsoft.com/office/drawing/2014/main" id="{45D5B637-5D84-EBC8-EFE0-55CE8CF9093E}"/>
                      </a:ext>
                    </a:extLst>
                  </xdr:cNvPr>
                  <xdr:cNvCxnSpPr/>
                </xdr:nvCxnSpPr>
                <xdr:spPr>
                  <a:xfrm>
                    <a:off x="2628046" y="2577895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16" name="Straight Connector 215">
                    <a:extLst>
                      <a:ext uri="{FF2B5EF4-FFF2-40B4-BE49-F238E27FC236}">
                        <a16:creationId xmlns:a16="http://schemas.microsoft.com/office/drawing/2014/main" id="{2FA535BE-BD3E-4AF9-1DA3-2E5FB5DBF69C}"/>
                      </a:ext>
                    </a:extLst>
                  </xdr:cNvPr>
                  <xdr:cNvCxnSpPr/>
                </xdr:nvCxnSpPr>
                <xdr:spPr>
                  <a:xfrm>
                    <a:off x="2844618" y="2579739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17" name="Straight Connector 216">
                    <a:extLst>
                      <a:ext uri="{FF2B5EF4-FFF2-40B4-BE49-F238E27FC236}">
                        <a16:creationId xmlns:a16="http://schemas.microsoft.com/office/drawing/2014/main" id="{DC2F56E6-53DE-9427-2CAA-C2A7DFD182AF}"/>
                      </a:ext>
                    </a:extLst>
                  </xdr:cNvPr>
                  <xdr:cNvCxnSpPr/>
                </xdr:nvCxnSpPr>
                <xdr:spPr>
                  <a:xfrm>
                    <a:off x="3062111" y="2575437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18" name="Straight Connector 217">
                    <a:extLst>
                      <a:ext uri="{FF2B5EF4-FFF2-40B4-BE49-F238E27FC236}">
                        <a16:creationId xmlns:a16="http://schemas.microsoft.com/office/drawing/2014/main" id="{A442689D-4DF8-4838-3236-E5A4562521E0}"/>
                      </a:ext>
                    </a:extLst>
                  </xdr:cNvPr>
                  <xdr:cNvCxnSpPr/>
                </xdr:nvCxnSpPr>
                <xdr:spPr>
                  <a:xfrm>
                    <a:off x="3281756" y="2574208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19" name="Straight Connector 218">
                    <a:extLst>
                      <a:ext uri="{FF2B5EF4-FFF2-40B4-BE49-F238E27FC236}">
                        <a16:creationId xmlns:a16="http://schemas.microsoft.com/office/drawing/2014/main" id="{BA06994E-432F-C885-EB1A-FC686C21DE8B}"/>
                      </a:ext>
                    </a:extLst>
                  </xdr:cNvPr>
                  <xdr:cNvCxnSpPr/>
                </xdr:nvCxnSpPr>
                <xdr:spPr>
                  <a:xfrm>
                    <a:off x="3497758" y="2572979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20" name="Straight Connector 219">
                    <a:extLst>
                      <a:ext uri="{FF2B5EF4-FFF2-40B4-BE49-F238E27FC236}">
                        <a16:creationId xmlns:a16="http://schemas.microsoft.com/office/drawing/2014/main" id="{7276BDC4-36A9-68E1-7A7B-F9B74ACB8E07}"/>
                      </a:ext>
                    </a:extLst>
                  </xdr:cNvPr>
                  <xdr:cNvCxnSpPr/>
                </xdr:nvCxnSpPr>
                <xdr:spPr>
                  <a:xfrm>
                    <a:off x="3721965" y="2574823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21" name="Straight Connector 220">
                    <a:extLst>
                      <a:ext uri="{FF2B5EF4-FFF2-40B4-BE49-F238E27FC236}">
                        <a16:creationId xmlns:a16="http://schemas.microsoft.com/office/drawing/2014/main" id="{CE32DD0C-ACA8-151C-FEDD-4D0B3EE883A8}"/>
                      </a:ext>
                    </a:extLst>
                  </xdr:cNvPr>
                  <xdr:cNvCxnSpPr/>
                </xdr:nvCxnSpPr>
                <xdr:spPr>
                  <a:xfrm>
                    <a:off x="1318479" y="1339645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22" name="Straight Connector 221">
                    <a:extLst>
                      <a:ext uri="{FF2B5EF4-FFF2-40B4-BE49-F238E27FC236}">
                        <a16:creationId xmlns:a16="http://schemas.microsoft.com/office/drawing/2014/main" id="{0F292898-0B04-B8BC-C928-0ABDA1FD53F3}"/>
                      </a:ext>
                    </a:extLst>
                  </xdr:cNvPr>
                  <xdr:cNvCxnSpPr/>
                </xdr:nvCxnSpPr>
                <xdr:spPr>
                  <a:xfrm>
                    <a:off x="1317250" y="1522771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23" name="Straight Connector 222">
                    <a:extLst>
                      <a:ext uri="{FF2B5EF4-FFF2-40B4-BE49-F238E27FC236}">
                        <a16:creationId xmlns:a16="http://schemas.microsoft.com/office/drawing/2014/main" id="{AD4ED9C1-7CCF-FFA1-8E4B-AA24D6CC97ED}"/>
                      </a:ext>
                    </a:extLst>
                  </xdr:cNvPr>
                  <xdr:cNvCxnSpPr/>
                </xdr:nvCxnSpPr>
                <xdr:spPr>
                  <a:xfrm>
                    <a:off x="1316021" y="1146687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24" name="Straight Connector 223">
                    <a:extLst>
                      <a:ext uri="{FF2B5EF4-FFF2-40B4-BE49-F238E27FC236}">
                        <a16:creationId xmlns:a16="http://schemas.microsoft.com/office/drawing/2014/main" id="{8ABD2B19-FFF7-2D03-2A2F-463BB3C3D58D}"/>
                      </a:ext>
                    </a:extLst>
                  </xdr:cNvPr>
                  <xdr:cNvCxnSpPr/>
                </xdr:nvCxnSpPr>
                <xdr:spPr>
                  <a:xfrm>
                    <a:off x="1317864" y="1713886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25" name="Straight Connector 224">
                    <a:extLst>
                      <a:ext uri="{FF2B5EF4-FFF2-40B4-BE49-F238E27FC236}">
                        <a16:creationId xmlns:a16="http://schemas.microsoft.com/office/drawing/2014/main" id="{19A495EE-A479-E3B1-345C-F8238BE2C5B5}"/>
                      </a:ext>
                    </a:extLst>
                  </xdr:cNvPr>
                  <xdr:cNvCxnSpPr/>
                </xdr:nvCxnSpPr>
                <xdr:spPr>
                  <a:xfrm>
                    <a:off x="1322781" y="1909301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26" name="Straight Connector 225">
                    <a:extLst>
                      <a:ext uri="{FF2B5EF4-FFF2-40B4-BE49-F238E27FC236}">
                        <a16:creationId xmlns:a16="http://schemas.microsoft.com/office/drawing/2014/main" id="{BD9B3F4E-E9FB-DF38-64F8-937C40D80834}"/>
                      </a:ext>
                    </a:extLst>
                  </xdr:cNvPr>
                  <xdr:cNvCxnSpPr/>
                </xdr:nvCxnSpPr>
                <xdr:spPr>
                  <a:xfrm>
                    <a:off x="1315407" y="2098572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27" name="Straight Connector 226">
                    <a:extLst>
                      <a:ext uri="{FF2B5EF4-FFF2-40B4-BE49-F238E27FC236}">
                        <a16:creationId xmlns:a16="http://schemas.microsoft.com/office/drawing/2014/main" id="{A37F9715-9AB6-C765-3D7E-B66F7E3E129D}"/>
                      </a:ext>
                    </a:extLst>
                  </xdr:cNvPr>
                  <xdr:cNvCxnSpPr/>
                </xdr:nvCxnSpPr>
                <xdr:spPr>
                  <a:xfrm>
                    <a:off x="1317250" y="2287844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28" name="Straight Connector 227">
                    <a:extLst>
                      <a:ext uri="{FF2B5EF4-FFF2-40B4-BE49-F238E27FC236}">
                        <a16:creationId xmlns:a16="http://schemas.microsoft.com/office/drawing/2014/main" id="{09020A5E-1BC5-6D53-CE31-5D8D0197D7CB}"/>
                      </a:ext>
                    </a:extLst>
                  </xdr:cNvPr>
                  <xdr:cNvCxnSpPr/>
                </xdr:nvCxnSpPr>
                <xdr:spPr>
                  <a:xfrm>
                    <a:off x="1319093" y="2480187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</xdr:grpSp>
            <xdr:cxnSp macro="">
              <xdr:nvCxnSpPr>
                <xdr:cNvPr id="204" name="Straight Connector 203">
                  <a:extLst>
                    <a:ext uri="{FF2B5EF4-FFF2-40B4-BE49-F238E27FC236}">
                      <a16:creationId xmlns:a16="http://schemas.microsoft.com/office/drawing/2014/main" id="{B19B4E36-6B8C-F6CA-DA6E-9446F6FC69BD}"/>
                    </a:ext>
                  </a:extLst>
                </xdr:cNvPr>
                <xdr:cNvCxnSpPr/>
              </xdr:nvCxnSpPr>
              <xdr:spPr>
                <a:xfrm>
                  <a:off x="1312673" y="762000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205" name="Straight Connector 204">
                  <a:extLst>
                    <a:ext uri="{FF2B5EF4-FFF2-40B4-BE49-F238E27FC236}">
                      <a16:creationId xmlns:a16="http://schemas.microsoft.com/office/drawing/2014/main" id="{A38DCCF0-FB81-11DD-67ED-7691F5F63FFC}"/>
                    </a:ext>
                  </a:extLst>
                </xdr:cNvPr>
                <xdr:cNvCxnSpPr/>
              </xdr:nvCxnSpPr>
              <xdr:spPr>
                <a:xfrm>
                  <a:off x="1323963" y="575734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206" name="Straight Connector 205">
                  <a:extLst>
                    <a:ext uri="{FF2B5EF4-FFF2-40B4-BE49-F238E27FC236}">
                      <a16:creationId xmlns:a16="http://schemas.microsoft.com/office/drawing/2014/main" id="{F2233CED-E72F-62C4-2E59-D47EB9C1A3D6}"/>
                    </a:ext>
                  </a:extLst>
                </xdr:cNvPr>
                <xdr:cNvCxnSpPr/>
              </xdr:nvCxnSpPr>
              <xdr:spPr>
                <a:xfrm>
                  <a:off x="1324668" y="957439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207" name="Straight Connector 206">
                  <a:extLst>
                    <a:ext uri="{FF2B5EF4-FFF2-40B4-BE49-F238E27FC236}">
                      <a16:creationId xmlns:a16="http://schemas.microsoft.com/office/drawing/2014/main" id="{97D817F5-D541-1967-E1CA-A73600DB9155}"/>
                    </a:ext>
                  </a:extLst>
                </xdr:cNvPr>
                <xdr:cNvCxnSpPr/>
              </xdr:nvCxnSpPr>
              <xdr:spPr>
                <a:xfrm>
                  <a:off x="1323962" y="385234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</xdr:grpSp>
          <xdr:cxnSp macro="">
            <xdr:nvCxnSpPr>
              <xdr:cNvPr id="202" name="Straight Connector 201">
                <a:extLst>
                  <a:ext uri="{FF2B5EF4-FFF2-40B4-BE49-F238E27FC236}">
                    <a16:creationId xmlns:a16="http://schemas.microsoft.com/office/drawing/2014/main" id="{5C00BA60-A741-0FCA-2E33-5B9F020F182C}"/>
                  </a:ext>
                </a:extLst>
              </xdr:cNvPr>
              <xdr:cNvCxnSpPr/>
            </xdr:nvCxnSpPr>
            <xdr:spPr>
              <a:xfrm>
                <a:off x="3921713" y="2559786"/>
                <a:ext cx="0" cy="103132"/>
              </a:xfrm>
              <a:prstGeom prst="line">
                <a:avLst/>
              </a:prstGeom>
            </xdr:spPr>
            <xdr:style>
              <a:lnRef idx="2">
                <a:schemeClr val="accent1"/>
              </a:lnRef>
              <a:fillRef idx="0">
                <a:schemeClr val="accent1"/>
              </a:fillRef>
              <a:effectRef idx="1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cxnSp macro="">
        <xdr:nvCxnSpPr>
          <xdr:cNvPr id="180" name="Straight Connector 179">
            <a:extLst>
              <a:ext uri="{FF2B5EF4-FFF2-40B4-BE49-F238E27FC236}">
                <a16:creationId xmlns:a16="http://schemas.microsoft.com/office/drawing/2014/main" id="{D50CAF80-081F-85A7-D53A-1E68BDEC6201}"/>
              </a:ext>
            </a:extLst>
          </xdr:cNvPr>
          <xdr:cNvCxnSpPr/>
        </xdr:nvCxnSpPr>
        <xdr:spPr>
          <a:xfrm>
            <a:off x="10325100" y="5524500"/>
            <a:ext cx="881903" cy="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1" name="Straight Connector 180">
            <a:extLst>
              <a:ext uri="{FF2B5EF4-FFF2-40B4-BE49-F238E27FC236}">
                <a16:creationId xmlns:a16="http://schemas.microsoft.com/office/drawing/2014/main" id="{226EAD3F-BDC2-959A-AD54-0BA0FED6C9B2}"/>
              </a:ext>
            </a:extLst>
          </xdr:cNvPr>
          <xdr:cNvCxnSpPr/>
        </xdr:nvCxnSpPr>
        <xdr:spPr>
          <a:xfrm flipH="1">
            <a:off x="10982325" y="5530103"/>
            <a:ext cx="235884" cy="375397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2" name="Straight Connector 181">
            <a:extLst>
              <a:ext uri="{FF2B5EF4-FFF2-40B4-BE49-F238E27FC236}">
                <a16:creationId xmlns:a16="http://schemas.microsoft.com/office/drawing/2014/main" id="{093B2217-D582-7FF7-6543-6B47A0E0E44D}"/>
              </a:ext>
            </a:extLst>
          </xdr:cNvPr>
          <xdr:cNvCxnSpPr/>
        </xdr:nvCxnSpPr>
        <xdr:spPr>
          <a:xfrm>
            <a:off x="10982325" y="5905500"/>
            <a:ext cx="223838" cy="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3" name="Straight Connector 182">
            <a:extLst>
              <a:ext uri="{FF2B5EF4-FFF2-40B4-BE49-F238E27FC236}">
                <a16:creationId xmlns:a16="http://schemas.microsoft.com/office/drawing/2014/main" id="{5E200038-E431-CC7A-C190-14844D970213}"/>
              </a:ext>
            </a:extLst>
          </xdr:cNvPr>
          <xdr:cNvCxnSpPr/>
        </xdr:nvCxnSpPr>
        <xdr:spPr>
          <a:xfrm flipH="1">
            <a:off x="11210925" y="4953000"/>
            <a:ext cx="533400" cy="95250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4" name="Straight Connector 183">
            <a:extLst>
              <a:ext uri="{FF2B5EF4-FFF2-40B4-BE49-F238E27FC236}">
                <a16:creationId xmlns:a16="http://schemas.microsoft.com/office/drawing/2014/main" id="{FC4E4479-DA09-0E3C-A236-C73044844A8C}"/>
              </a:ext>
            </a:extLst>
          </xdr:cNvPr>
          <xdr:cNvCxnSpPr/>
        </xdr:nvCxnSpPr>
        <xdr:spPr>
          <a:xfrm>
            <a:off x="11530013" y="4953000"/>
            <a:ext cx="223837" cy="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5" name="Straight Connector 184">
            <a:extLst>
              <a:ext uri="{FF2B5EF4-FFF2-40B4-BE49-F238E27FC236}">
                <a16:creationId xmlns:a16="http://schemas.microsoft.com/office/drawing/2014/main" id="{0BAB5BE9-6DA3-9C09-13A4-B6B20AAD2321}"/>
              </a:ext>
            </a:extLst>
          </xdr:cNvPr>
          <xdr:cNvCxnSpPr/>
        </xdr:nvCxnSpPr>
        <xdr:spPr>
          <a:xfrm flipV="1">
            <a:off x="11310938" y="4953000"/>
            <a:ext cx="223837" cy="38100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6" name="Straight Connector 185">
            <a:extLst>
              <a:ext uri="{FF2B5EF4-FFF2-40B4-BE49-F238E27FC236}">
                <a16:creationId xmlns:a16="http://schemas.microsoft.com/office/drawing/2014/main" id="{1E08A367-6901-8439-41A8-D23B6A8735FB}"/>
              </a:ext>
            </a:extLst>
          </xdr:cNvPr>
          <xdr:cNvCxnSpPr/>
        </xdr:nvCxnSpPr>
        <xdr:spPr>
          <a:xfrm>
            <a:off x="10439400" y="5334000"/>
            <a:ext cx="871538" cy="4763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7" name="Straight Connector 186">
            <a:extLst>
              <a:ext uri="{FF2B5EF4-FFF2-40B4-BE49-F238E27FC236}">
                <a16:creationId xmlns:a16="http://schemas.microsoft.com/office/drawing/2014/main" id="{956B70D2-4B50-5E96-8289-F20313658E1F}"/>
              </a:ext>
            </a:extLst>
          </xdr:cNvPr>
          <xdr:cNvCxnSpPr/>
        </xdr:nvCxnSpPr>
        <xdr:spPr>
          <a:xfrm flipH="1">
            <a:off x="10334625" y="5334000"/>
            <a:ext cx="104775" cy="190500"/>
          </a:xfrm>
          <a:prstGeom prst="line">
            <a:avLst/>
          </a:prstGeom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2</xdr:row>
      <xdr:rowOff>28575</xdr:rowOff>
    </xdr:from>
    <xdr:to>
      <xdr:col>2</xdr:col>
      <xdr:colOff>400050</xdr:colOff>
      <xdr:row>4</xdr:row>
      <xdr:rowOff>47625</xdr:rowOff>
    </xdr:to>
    <xdr:sp macro="" textlink="">
      <xdr:nvSpPr>
        <xdr:cNvPr id="2" name="Double Bracket 1">
          <a:extLst>
            <a:ext uri="{FF2B5EF4-FFF2-40B4-BE49-F238E27FC236}">
              <a16:creationId xmlns:a16="http://schemas.microsoft.com/office/drawing/2014/main" id="{72590B45-F0E6-4AF6-81FC-4A68BAFFA02B}"/>
            </a:ext>
          </a:extLst>
        </xdr:cNvPr>
        <xdr:cNvSpPr/>
      </xdr:nvSpPr>
      <xdr:spPr>
        <a:xfrm>
          <a:off x="228600" y="409575"/>
          <a:ext cx="1390650" cy="4000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228600</xdr:colOff>
      <xdr:row>2</xdr:row>
      <xdr:rowOff>9525</xdr:rowOff>
    </xdr:from>
    <xdr:to>
      <xdr:col>9</xdr:col>
      <xdr:colOff>400050</xdr:colOff>
      <xdr:row>4</xdr:row>
      <xdr:rowOff>28575</xdr:rowOff>
    </xdr:to>
    <xdr:sp macro="" textlink="">
      <xdr:nvSpPr>
        <xdr:cNvPr id="3" name="Double Bracket 2">
          <a:extLst>
            <a:ext uri="{FF2B5EF4-FFF2-40B4-BE49-F238E27FC236}">
              <a16:creationId xmlns:a16="http://schemas.microsoft.com/office/drawing/2014/main" id="{0F59AC9C-D2A6-4465-9FB4-0F8FEE7630C9}"/>
            </a:ext>
          </a:extLst>
        </xdr:cNvPr>
        <xdr:cNvSpPr/>
      </xdr:nvSpPr>
      <xdr:spPr>
        <a:xfrm>
          <a:off x="4495800" y="390525"/>
          <a:ext cx="1390650" cy="4000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161925</xdr:colOff>
      <xdr:row>2</xdr:row>
      <xdr:rowOff>0</xdr:rowOff>
    </xdr:from>
    <xdr:to>
      <xdr:col>5</xdr:col>
      <xdr:colOff>466725</xdr:colOff>
      <xdr:row>4</xdr:row>
      <xdr:rowOff>19050</xdr:rowOff>
    </xdr:to>
    <xdr:sp macro="" textlink="">
      <xdr:nvSpPr>
        <xdr:cNvPr id="4" name="Double Bracket 3">
          <a:extLst>
            <a:ext uri="{FF2B5EF4-FFF2-40B4-BE49-F238E27FC236}">
              <a16:creationId xmlns:a16="http://schemas.microsoft.com/office/drawing/2014/main" id="{D872BF3C-1E1B-4D24-8DD4-AA181C6CAE8E}"/>
            </a:ext>
          </a:extLst>
        </xdr:cNvPr>
        <xdr:cNvSpPr/>
      </xdr:nvSpPr>
      <xdr:spPr>
        <a:xfrm>
          <a:off x="2600325" y="381000"/>
          <a:ext cx="914400" cy="4000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437193</xdr:colOff>
      <xdr:row>10</xdr:row>
      <xdr:rowOff>26642</xdr:rowOff>
    </xdr:from>
    <xdr:to>
      <xdr:col>7</xdr:col>
      <xdr:colOff>66673</xdr:colOff>
      <xdr:row>21</xdr:row>
      <xdr:rowOff>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B6553FFF-8696-4D11-8588-B7FA9E70C948}"/>
            </a:ext>
          </a:extLst>
        </xdr:cNvPr>
        <xdr:cNvGrpSpPr/>
      </xdr:nvGrpSpPr>
      <xdr:grpSpPr>
        <a:xfrm>
          <a:off x="1046793" y="1931642"/>
          <a:ext cx="3287080" cy="2097433"/>
          <a:chOff x="630205" y="2395311"/>
          <a:chExt cx="1580998" cy="2048964"/>
        </a:xfrm>
      </xdr:grpSpPr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D2CA0F64-322E-2EB8-075A-DAC26B3BDF0D}"/>
              </a:ext>
            </a:extLst>
          </xdr:cNvPr>
          <xdr:cNvGrpSpPr/>
        </xdr:nvGrpSpPr>
        <xdr:grpSpPr>
          <a:xfrm>
            <a:off x="630205" y="2395311"/>
            <a:ext cx="1580998" cy="2048964"/>
            <a:chOff x="410655" y="1550909"/>
            <a:chExt cx="1567595" cy="2067948"/>
          </a:xfrm>
        </xdr:grpSpPr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70DA4E76-8183-1ED6-5667-22E859333630}"/>
                </a:ext>
              </a:extLst>
            </xdr:cNvPr>
            <xdr:cNvSpPr txBox="1"/>
          </xdr:nvSpPr>
          <xdr:spPr>
            <a:xfrm>
              <a:off x="848024" y="3236626"/>
              <a:ext cx="607781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>
                  <a:solidFill>
                    <a:srgbClr val="FF0000"/>
                  </a:solidFill>
                </a:rPr>
                <a:t>Q=(1,0)</a:t>
              </a:r>
            </a:p>
          </xdr:txBody>
        </xdr:sp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CD61C88C-40F2-3836-8FAA-D2FA8D1F5C41}"/>
                </a:ext>
              </a:extLst>
            </xdr:cNvPr>
            <xdr:cNvSpPr txBox="1"/>
          </xdr:nvSpPr>
          <xdr:spPr>
            <a:xfrm>
              <a:off x="421916" y="2531725"/>
              <a:ext cx="597491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>
                  <a:solidFill>
                    <a:srgbClr val="FF0000"/>
                  </a:solidFill>
                </a:rPr>
                <a:t>R=(0,4)</a:t>
              </a:r>
            </a:p>
          </xdr:txBody>
        </xdr:sp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E74C52DD-0617-7417-FAF9-CC5D785C5D0B}"/>
                </a:ext>
              </a:extLst>
            </xdr:cNvPr>
            <xdr:cNvSpPr txBox="1"/>
          </xdr:nvSpPr>
          <xdr:spPr>
            <a:xfrm>
              <a:off x="410655" y="1788215"/>
              <a:ext cx="662741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>
                  <a:solidFill>
                    <a:srgbClr val="FF0000"/>
                  </a:solidFill>
                </a:rPr>
                <a:t>R'=(0,8)</a:t>
              </a:r>
            </a:p>
          </xdr:txBody>
        </xdr:sp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4A9F318A-578C-6A19-456C-181E91723B48}"/>
                </a:ext>
              </a:extLst>
            </xdr:cNvPr>
            <xdr:cNvSpPr txBox="1"/>
          </xdr:nvSpPr>
          <xdr:spPr>
            <a:xfrm>
              <a:off x="841274" y="2726576"/>
              <a:ext cx="636400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>
                  <a:solidFill>
                    <a:srgbClr val="FF0000"/>
                  </a:solidFill>
                </a:rPr>
                <a:t>Q'=(1,3)</a:t>
              </a:r>
            </a:p>
          </xdr:txBody>
        </xdr:sp>
        <xdr:grpSp>
          <xdr:nvGrpSpPr>
            <xdr:cNvPr id="13" name="Group 12">
              <a:extLst>
                <a:ext uri="{FF2B5EF4-FFF2-40B4-BE49-F238E27FC236}">
                  <a16:creationId xmlns:a16="http://schemas.microsoft.com/office/drawing/2014/main" id="{99A4A2B7-AF9D-6B96-D124-AE3AE78B54B1}"/>
                </a:ext>
              </a:extLst>
            </xdr:cNvPr>
            <xdr:cNvGrpSpPr/>
          </xdr:nvGrpSpPr>
          <xdr:grpSpPr>
            <a:xfrm>
              <a:off x="481928" y="1550909"/>
              <a:ext cx="1496322" cy="2062563"/>
              <a:chOff x="1134553" y="792179"/>
              <a:chExt cx="1495523" cy="2044216"/>
            </a:xfrm>
          </xdr:grpSpPr>
          <xdr:sp macro="" textlink="">
            <xdr:nvSpPr>
              <xdr:cNvPr id="15" name="TextBox 14">
                <a:extLst>
                  <a:ext uri="{FF2B5EF4-FFF2-40B4-BE49-F238E27FC236}">
                    <a16:creationId xmlns:a16="http://schemas.microsoft.com/office/drawing/2014/main" id="{2C05CD49-5C3A-4C9A-76D4-65FE6DE89E60}"/>
                  </a:ext>
                </a:extLst>
              </xdr:cNvPr>
              <xdr:cNvSpPr txBox="1"/>
            </xdr:nvSpPr>
            <xdr:spPr>
              <a:xfrm>
                <a:off x="1474916" y="2703982"/>
                <a:ext cx="97652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1</a:t>
                </a:r>
              </a:p>
            </xdr:txBody>
          </xdr:sp>
          <xdr:sp macro="" textlink="">
            <xdr:nvSpPr>
              <xdr:cNvPr id="16" name="TextBox 15">
                <a:extLst>
                  <a:ext uri="{FF2B5EF4-FFF2-40B4-BE49-F238E27FC236}">
                    <a16:creationId xmlns:a16="http://schemas.microsoft.com/office/drawing/2014/main" id="{9B512E56-4242-040D-A25E-51FF5B7F612D}"/>
                  </a:ext>
                </a:extLst>
              </xdr:cNvPr>
              <xdr:cNvSpPr txBox="1"/>
            </xdr:nvSpPr>
            <xdr:spPr>
              <a:xfrm>
                <a:off x="1910816" y="2701160"/>
                <a:ext cx="97653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3</a:t>
                </a:r>
              </a:p>
            </xdr:txBody>
          </xdr:sp>
          <xdr:sp macro="" textlink="">
            <xdr:nvSpPr>
              <xdr:cNvPr id="17" name="TextBox 16">
                <a:extLst>
                  <a:ext uri="{FF2B5EF4-FFF2-40B4-BE49-F238E27FC236}">
                    <a16:creationId xmlns:a16="http://schemas.microsoft.com/office/drawing/2014/main" id="{3D879705-F052-8F36-33F0-0B2CB106D42E}"/>
                  </a:ext>
                </a:extLst>
              </xdr:cNvPr>
              <xdr:cNvSpPr txBox="1"/>
            </xdr:nvSpPr>
            <xdr:spPr>
              <a:xfrm>
                <a:off x="1134553" y="2383415"/>
                <a:ext cx="98778" cy="132414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1</a:t>
                </a:r>
              </a:p>
            </xdr:txBody>
          </xdr:sp>
          <xdr:sp macro="" textlink="">
            <xdr:nvSpPr>
              <xdr:cNvPr id="18" name="TextBox 17">
                <a:extLst>
                  <a:ext uri="{FF2B5EF4-FFF2-40B4-BE49-F238E27FC236}">
                    <a16:creationId xmlns:a16="http://schemas.microsoft.com/office/drawing/2014/main" id="{919F33D1-58DA-CC54-753F-3377449F88F9}"/>
                  </a:ext>
                </a:extLst>
              </xdr:cNvPr>
              <xdr:cNvSpPr txBox="1"/>
            </xdr:nvSpPr>
            <xdr:spPr>
              <a:xfrm>
                <a:off x="1144429" y="2016283"/>
                <a:ext cx="98778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3</a:t>
                </a:r>
              </a:p>
            </xdr:txBody>
          </xdr:sp>
          <xdr:sp macro="" textlink="">
            <xdr:nvSpPr>
              <xdr:cNvPr id="19" name="TextBox 18">
                <a:extLst>
                  <a:ext uri="{FF2B5EF4-FFF2-40B4-BE49-F238E27FC236}">
                    <a16:creationId xmlns:a16="http://schemas.microsoft.com/office/drawing/2014/main" id="{9768B44D-493F-7320-37DA-D2E6CDB625C3}"/>
                  </a:ext>
                </a:extLst>
              </xdr:cNvPr>
              <xdr:cNvSpPr txBox="1"/>
            </xdr:nvSpPr>
            <xdr:spPr>
              <a:xfrm>
                <a:off x="1138079" y="1639273"/>
                <a:ext cx="98778" cy="132414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5</a:t>
                </a:r>
              </a:p>
            </xdr:txBody>
          </xdr:sp>
          <xdr:sp macro="" textlink="">
            <xdr:nvSpPr>
              <xdr:cNvPr id="20" name="TextBox 19">
                <a:extLst>
                  <a:ext uri="{FF2B5EF4-FFF2-40B4-BE49-F238E27FC236}">
                    <a16:creationId xmlns:a16="http://schemas.microsoft.com/office/drawing/2014/main" id="{E4996553-1DEC-070F-4342-F21F2622329D}"/>
                  </a:ext>
                </a:extLst>
              </xdr:cNvPr>
              <xdr:cNvSpPr txBox="1"/>
            </xdr:nvSpPr>
            <xdr:spPr>
              <a:xfrm>
                <a:off x="1149368" y="1255208"/>
                <a:ext cx="98778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7</a:t>
                </a:r>
              </a:p>
            </xdr:txBody>
          </xdr:sp>
          <xdr:sp macro="" textlink="">
            <xdr:nvSpPr>
              <xdr:cNvPr id="21" name="TextBox 20">
                <a:extLst>
                  <a:ext uri="{FF2B5EF4-FFF2-40B4-BE49-F238E27FC236}">
                    <a16:creationId xmlns:a16="http://schemas.microsoft.com/office/drawing/2014/main" id="{95E47E4E-DE10-4861-8B06-BF3703BF3331}"/>
                  </a:ext>
                </a:extLst>
              </xdr:cNvPr>
              <xdr:cNvSpPr txBox="1"/>
            </xdr:nvSpPr>
            <xdr:spPr>
              <a:xfrm>
                <a:off x="1160657" y="885252"/>
                <a:ext cx="98778" cy="132414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9</a:t>
                </a:r>
              </a:p>
            </xdr:txBody>
          </xdr:sp>
          <xdr:grpSp>
            <xdr:nvGrpSpPr>
              <xdr:cNvPr id="22" name="Group 21">
                <a:extLst>
                  <a:ext uri="{FF2B5EF4-FFF2-40B4-BE49-F238E27FC236}">
                    <a16:creationId xmlns:a16="http://schemas.microsoft.com/office/drawing/2014/main" id="{9B4F34D3-9233-481C-182B-4A7A1696CC33}"/>
                  </a:ext>
                </a:extLst>
              </xdr:cNvPr>
              <xdr:cNvGrpSpPr/>
            </xdr:nvGrpSpPr>
            <xdr:grpSpPr>
              <a:xfrm>
                <a:off x="1299992" y="792179"/>
                <a:ext cx="1330084" cy="1869973"/>
                <a:chOff x="1305618" y="798417"/>
                <a:chExt cx="1336980" cy="1886710"/>
              </a:xfrm>
            </xdr:grpSpPr>
            <xdr:grpSp>
              <xdr:nvGrpSpPr>
                <xdr:cNvPr id="23" name="Group 22">
                  <a:extLst>
                    <a:ext uri="{FF2B5EF4-FFF2-40B4-BE49-F238E27FC236}">
                      <a16:creationId xmlns:a16="http://schemas.microsoft.com/office/drawing/2014/main" id="{5DD1FADF-2740-A0FF-5295-7DFC8CA7B2C8}"/>
                    </a:ext>
                  </a:extLst>
                </xdr:cNvPr>
                <xdr:cNvGrpSpPr/>
              </xdr:nvGrpSpPr>
              <xdr:grpSpPr>
                <a:xfrm>
                  <a:off x="1305618" y="798417"/>
                  <a:ext cx="1336980" cy="1886710"/>
                  <a:chOff x="1305618" y="798417"/>
                  <a:chExt cx="1336980" cy="1886710"/>
                </a:xfrm>
              </xdr:grpSpPr>
              <xdr:cxnSp macro="">
                <xdr:nvCxnSpPr>
                  <xdr:cNvPr id="25" name="Straight Arrow Connector 24">
                    <a:extLst>
                      <a:ext uri="{FF2B5EF4-FFF2-40B4-BE49-F238E27FC236}">
                        <a16:creationId xmlns:a16="http://schemas.microsoft.com/office/drawing/2014/main" id="{9673BAA8-1B51-C07B-4FEF-F1DB6884495E}"/>
                      </a:ext>
                    </a:extLst>
                  </xdr:cNvPr>
                  <xdr:cNvCxnSpPr/>
                </xdr:nvCxnSpPr>
                <xdr:spPr>
                  <a:xfrm flipV="1">
                    <a:off x="1312333" y="798417"/>
                    <a:ext cx="4259" cy="1868582"/>
                  </a:xfrm>
                  <a:prstGeom prst="straightConnector1">
                    <a:avLst/>
                  </a:prstGeom>
                  <a:ln>
                    <a:tailEnd type="triangle"/>
                  </a:ln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6" name="Straight Arrow Connector 25">
                    <a:extLst>
                      <a:ext uri="{FF2B5EF4-FFF2-40B4-BE49-F238E27FC236}">
                        <a16:creationId xmlns:a16="http://schemas.microsoft.com/office/drawing/2014/main" id="{9BA50DF0-84B9-C003-C500-6DF0334E0DCB}"/>
                      </a:ext>
                    </a:extLst>
                  </xdr:cNvPr>
                  <xdr:cNvCxnSpPr/>
                </xdr:nvCxnSpPr>
                <xdr:spPr>
                  <a:xfrm>
                    <a:off x="1305618" y="2676525"/>
                    <a:ext cx="1336980" cy="668"/>
                  </a:xfrm>
                  <a:prstGeom prst="straightConnector1">
                    <a:avLst/>
                  </a:prstGeom>
                  <a:ln>
                    <a:tailEnd type="triangle"/>
                  </a:ln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7" name="Straight Connector 26">
                    <a:extLst>
                      <a:ext uri="{FF2B5EF4-FFF2-40B4-BE49-F238E27FC236}">
                        <a16:creationId xmlns:a16="http://schemas.microsoft.com/office/drawing/2014/main" id="{4A4D310D-E34E-AB66-A3AD-94FCAF375E3D}"/>
                      </a:ext>
                    </a:extLst>
                  </xdr:cNvPr>
                  <xdr:cNvCxnSpPr/>
                </xdr:nvCxnSpPr>
                <xdr:spPr>
                  <a:xfrm>
                    <a:off x="1531056" y="257175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8" name="Straight Connector 27">
                    <a:extLst>
                      <a:ext uri="{FF2B5EF4-FFF2-40B4-BE49-F238E27FC236}">
                        <a16:creationId xmlns:a16="http://schemas.microsoft.com/office/drawing/2014/main" id="{42AC89B2-7C02-6672-AEC3-145F0F29FFFC}"/>
                      </a:ext>
                    </a:extLst>
                  </xdr:cNvPr>
                  <xdr:cNvCxnSpPr/>
                </xdr:nvCxnSpPr>
                <xdr:spPr>
                  <a:xfrm>
                    <a:off x="1749778" y="257175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9" name="Straight Connector 28">
                    <a:extLst>
                      <a:ext uri="{FF2B5EF4-FFF2-40B4-BE49-F238E27FC236}">
                        <a16:creationId xmlns:a16="http://schemas.microsoft.com/office/drawing/2014/main" id="{79DF6C5F-B3F1-C32D-DB3D-720D9B2477B0}"/>
                      </a:ext>
                    </a:extLst>
                  </xdr:cNvPr>
                  <xdr:cNvCxnSpPr/>
                </xdr:nvCxnSpPr>
                <xdr:spPr>
                  <a:xfrm>
                    <a:off x="1967624" y="2578510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30" name="Straight Connector 29">
                    <a:extLst>
                      <a:ext uri="{FF2B5EF4-FFF2-40B4-BE49-F238E27FC236}">
                        <a16:creationId xmlns:a16="http://schemas.microsoft.com/office/drawing/2014/main" id="{06211D9D-381C-0A3C-861F-33EF255161CF}"/>
                      </a:ext>
                    </a:extLst>
                  </xdr:cNvPr>
                  <xdr:cNvCxnSpPr/>
                </xdr:nvCxnSpPr>
                <xdr:spPr>
                  <a:xfrm>
                    <a:off x="2187837" y="2580352"/>
                    <a:ext cx="0" cy="104775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31" name="Straight Connector 30">
                    <a:extLst>
                      <a:ext uri="{FF2B5EF4-FFF2-40B4-BE49-F238E27FC236}">
                        <a16:creationId xmlns:a16="http://schemas.microsoft.com/office/drawing/2014/main" id="{5220FFF0-46B5-1EBE-95D0-DA911A72FA68}"/>
                      </a:ext>
                    </a:extLst>
                  </xdr:cNvPr>
                  <xdr:cNvCxnSpPr/>
                </xdr:nvCxnSpPr>
                <xdr:spPr>
                  <a:xfrm>
                    <a:off x="1318479" y="1339645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32" name="Straight Connector 31">
                    <a:extLst>
                      <a:ext uri="{FF2B5EF4-FFF2-40B4-BE49-F238E27FC236}">
                        <a16:creationId xmlns:a16="http://schemas.microsoft.com/office/drawing/2014/main" id="{0D4AE059-71B1-73CD-74FD-CC6736BB1DEE}"/>
                      </a:ext>
                    </a:extLst>
                  </xdr:cNvPr>
                  <xdr:cNvCxnSpPr/>
                </xdr:nvCxnSpPr>
                <xdr:spPr>
                  <a:xfrm>
                    <a:off x="1317250" y="1522771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33" name="Straight Connector 32">
                    <a:extLst>
                      <a:ext uri="{FF2B5EF4-FFF2-40B4-BE49-F238E27FC236}">
                        <a16:creationId xmlns:a16="http://schemas.microsoft.com/office/drawing/2014/main" id="{6A6C2AAA-BBFE-1F24-FE9F-9EAD19952F10}"/>
                      </a:ext>
                    </a:extLst>
                  </xdr:cNvPr>
                  <xdr:cNvCxnSpPr/>
                </xdr:nvCxnSpPr>
                <xdr:spPr>
                  <a:xfrm>
                    <a:off x="1316021" y="1146687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34" name="Straight Connector 33">
                    <a:extLst>
                      <a:ext uri="{FF2B5EF4-FFF2-40B4-BE49-F238E27FC236}">
                        <a16:creationId xmlns:a16="http://schemas.microsoft.com/office/drawing/2014/main" id="{B8BCA4BA-2237-3DD2-21A1-4879BC7B0958}"/>
                      </a:ext>
                    </a:extLst>
                  </xdr:cNvPr>
                  <xdr:cNvCxnSpPr/>
                </xdr:nvCxnSpPr>
                <xdr:spPr>
                  <a:xfrm>
                    <a:off x="1317864" y="1713886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35" name="Straight Connector 34">
                    <a:extLst>
                      <a:ext uri="{FF2B5EF4-FFF2-40B4-BE49-F238E27FC236}">
                        <a16:creationId xmlns:a16="http://schemas.microsoft.com/office/drawing/2014/main" id="{42AEED95-D5DA-23B3-96FE-9DC0CE96BAA3}"/>
                      </a:ext>
                    </a:extLst>
                  </xdr:cNvPr>
                  <xdr:cNvCxnSpPr/>
                </xdr:nvCxnSpPr>
                <xdr:spPr>
                  <a:xfrm>
                    <a:off x="1322781" y="1909301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36" name="Straight Connector 35">
                    <a:extLst>
                      <a:ext uri="{FF2B5EF4-FFF2-40B4-BE49-F238E27FC236}">
                        <a16:creationId xmlns:a16="http://schemas.microsoft.com/office/drawing/2014/main" id="{BC79F98F-8F13-943F-74A7-042450288C8F}"/>
                      </a:ext>
                    </a:extLst>
                  </xdr:cNvPr>
                  <xdr:cNvCxnSpPr/>
                </xdr:nvCxnSpPr>
                <xdr:spPr>
                  <a:xfrm>
                    <a:off x="1315407" y="2098572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37" name="Straight Connector 36">
                    <a:extLst>
                      <a:ext uri="{FF2B5EF4-FFF2-40B4-BE49-F238E27FC236}">
                        <a16:creationId xmlns:a16="http://schemas.microsoft.com/office/drawing/2014/main" id="{40571CD0-12B3-81F2-DB03-B755849F5FC6}"/>
                      </a:ext>
                    </a:extLst>
                  </xdr:cNvPr>
                  <xdr:cNvCxnSpPr/>
                </xdr:nvCxnSpPr>
                <xdr:spPr>
                  <a:xfrm>
                    <a:off x="1317250" y="2287844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38" name="Straight Connector 37">
                    <a:extLst>
                      <a:ext uri="{FF2B5EF4-FFF2-40B4-BE49-F238E27FC236}">
                        <a16:creationId xmlns:a16="http://schemas.microsoft.com/office/drawing/2014/main" id="{E2DE62CB-3BD5-0FB1-5301-FD88D8602DC8}"/>
                      </a:ext>
                    </a:extLst>
                  </xdr:cNvPr>
                  <xdr:cNvCxnSpPr/>
                </xdr:nvCxnSpPr>
                <xdr:spPr>
                  <a:xfrm>
                    <a:off x="1319093" y="2480187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</xdr:grpSp>
            <xdr:cxnSp macro="">
              <xdr:nvCxnSpPr>
                <xdr:cNvPr id="24" name="Straight Connector 23">
                  <a:extLst>
                    <a:ext uri="{FF2B5EF4-FFF2-40B4-BE49-F238E27FC236}">
                      <a16:creationId xmlns:a16="http://schemas.microsoft.com/office/drawing/2014/main" id="{5B1986E8-449E-64E3-A968-DAF03A54C3EF}"/>
                    </a:ext>
                  </a:extLst>
                </xdr:cNvPr>
                <xdr:cNvCxnSpPr/>
              </xdr:nvCxnSpPr>
              <xdr:spPr>
                <a:xfrm>
                  <a:off x="1324668" y="957439"/>
                  <a:ext cx="125975" cy="0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</xdr:grpSp>
        </xdr:grpSp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3C398901-1BF4-D121-6B14-DC2AEDCDB83E}"/>
                </a:ext>
              </a:extLst>
            </xdr:cNvPr>
            <xdr:cNvSpPr txBox="1"/>
          </xdr:nvSpPr>
          <xdr:spPr>
            <a:xfrm>
              <a:off x="506502" y="3423375"/>
              <a:ext cx="322513" cy="195482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>
                  <a:solidFill>
                    <a:srgbClr val="FF0000"/>
                  </a:solidFill>
                </a:rPr>
                <a:t>P=</a:t>
              </a:r>
              <a:r>
                <a:rPr lang="en-GB" sz="900">
                  <a:solidFill>
                    <a:schemeClr val="tx1"/>
                  </a:solidFill>
                </a:rPr>
                <a:t>P'=(0,0)</a:t>
              </a:r>
            </a:p>
          </xdr:txBody>
        </xdr:sp>
      </xdr:grpSp>
      <xdr:sp macro="" textlink="">
        <xdr:nvSpPr>
          <xdr:cNvPr id="7" name="Freeform: Shape 6">
            <a:extLst>
              <a:ext uri="{FF2B5EF4-FFF2-40B4-BE49-F238E27FC236}">
                <a16:creationId xmlns:a16="http://schemas.microsoft.com/office/drawing/2014/main" id="{D14F77F3-42C1-845E-747C-B1673137DFB9}"/>
              </a:ext>
            </a:extLst>
          </xdr:cNvPr>
          <xdr:cNvSpPr/>
        </xdr:nvSpPr>
        <xdr:spPr>
          <a:xfrm>
            <a:off x="877497" y="3493389"/>
            <a:ext cx="217233" cy="762253"/>
          </a:xfrm>
          <a:custGeom>
            <a:avLst/>
            <a:gdLst>
              <a:gd name="csX0" fmla="*/ 1432 w 217233"/>
              <a:gd name="csY0" fmla="*/ 766465 h 766465"/>
              <a:gd name="csX1" fmla="*/ 217233 w 217233"/>
              <a:gd name="csY1" fmla="*/ 766465 h 766465"/>
              <a:gd name="csX2" fmla="*/ 1432 w 217233"/>
              <a:gd name="csY2" fmla="*/ 0 h 766465"/>
              <a:gd name="csX3" fmla="*/ 1432 w 217233"/>
              <a:gd name="csY3" fmla="*/ 766465 h 766465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</a:cxnLst>
            <a:rect l="l" t="t" r="r" b="b"/>
            <a:pathLst>
              <a:path w="217233" h="766465">
                <a:moveTo>
                  <a:pt x="1432" y="766465"/>
                </a:moveTo>
                <a:lnTo>
                  <a:pt x="217233" y="766465"/>
                </a:lnTo>
                <a:lnTo>
                  <a:pt x="1432" y="0"/>
                </a:lnTo>
                <a:cubicBezTo>
                  <a:pt x="192" y="253008"/>
                  <a:pt x="-1049" y="506015"/>
                  <a:pt x="1432" y="766465"/>
                </a:cubicBezTo>
                <a:close/>
              </a:path>
            </a:pathLst>
          </a:custGeom>
          <a:solidFill>
            <a:schemeClr val="accent1">
              <a:alpha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8" name="Freeform: Shape 7">
            <a:extLst>
              <a:ext uri="{FF2B5EF4-FFF2-40B4-BE49-F238E27FC236}">
                <a16:creationId xmlns:a16="http://schemas.microsoft.com/office/drawing/2014/main" id="{8DDF4BE9-0263-3A48-F6D1-F5CEBC980DF9}"/>
              </a:ext>
            </a:extLst>
          </xdr:cNvPr>
          <xdr:cNvSpPr/>
        </xdr:nvSpPr>
        <xdr:spPr>
          <a:xfrm>
            <a:off x="876081" y="2737090"/>
            <a:ext cx="223631" cy="1517905"/>
          </a:xfrm>
          <a:custGeom>
            <a:avLst/>
            <a:gdLst>
              <a:gd name="csX0" fmla="*/ 0 w 223631"/>
              <a:gd name="csY0" fmla="*/ 1532283 h 1532283"/>
              <a:gd name="csX1" fmla="*/ 223631 w 223631"/>
              <a:gd name="csY1" fmla="*/ 956641 h 1532283"/>
              <a:gd name="csX2" fmla="*/ 8283 w 223631"/>
              <a:gd name="csY2" fmla="*/ 0 h 1532283"/>
              <a:gd name="csX3" fmla="*/ 0 w 223631"/>
              <a:gd name="csY3" fmla="*/ 1532283 h 1532283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</a:cxnLst>
            <a:rect l="l" t="t" r="r" b="b"/>
            <a:pathLst>
              <a:path w="223631" h="1532283">
                <a:moveTo>
                  <a:pt x="0" y="1532283"/>
                </a:moveTo>
                <a:lnTo>
                  <a:pt x="223631" y="956641"/>
                </a:lnTo>
                <a:lnTo>
                  <a:pt x="8283" y="0"/>
                </a:lnTo>
                <a:lnTo>
                  <a:pt x="0" y="1532283"/>
                </a:lnTo>
                <a:close/>
              </a:path>
            </a:pathLst>
          </a:custGeom>
          <a:solidFill>
            <a:schemeClr val="accent2">
              <a:lumMod val="20000"/>
              <a:lumOff val="80000"/>
              <a:alpha val="50000"/>
            </a:schemeClr>
          </a:solidFill>
        </xdr:spPr>
        <xdr:style>
          <a:lnRef idx="2">
            <a:schemeClr val="accent2">
              <a:shade val="15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  <xdr:twoCellAnchor>
    <xdr:from>
      <xdr:col>11</xdr:col>
      <xdr:colOff>156712</xdr:colOff>
      <xdr:row>2</xdr:row>
      <xdr:rowOff>10603</xdr:rowOff>
    </xdr:from>
    <xdr:to>
      <xdr:col>14</xdr:col>
      <xdr:colOff>440306</xdr:colOff>
      <xdr:row>4</xdr:row>
      <xdr:rowOff>29653</xdr:rowOff>
    </xdr:to>
    <xdr:sp macro="" textlink="">
      <xdr:nvSpPr>
        <xdr:cNvPr id="39" name="Double Bracket 38">
          <a:extLst>
            <a:ext uri="{FF2B5EF4-FFF2-40B4-BE49-F238E27FC236}">
              <a16:creationId xmlns:a16="http://schemas.microsoft.com/office/drawing/2014/main" id="{83E4D1A6-E9BB-486D-8B9E-DB3A34BE4E5B}"/>
            </a:ext>
          </a:extLst>
        </xdr:cNvPr>
        <xdr:cNvSpPr/>
      </xdr:nvSpPr>
      <xdr:spPr>
        <a:xfrm>
          <a:off x="6862312" y="391603"/>
          <a:ext cx="2112394" cy="4000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16</xdr:col>
      <xdr:colOff>161925</xdr:colOff>
      <xdr:row>2</xdr:row>
      <xdr:rowOff>0</xdr:rowOff>
    </xdr:from>
    <xdr:to>
      <xdr:col>17</xdr:col>
      <xdr:colOff>466725</xdr:colOff>
      <xdr:row>4</xdr:row>
      <xdr:rowOff>19050</xdr:rowOff>
    </xdr:to>
    <xdr:sp macro="" textlink="">
      <xdr:nvSpPr>
        <xdr:cNvPr id="40" name="Double Bracket 39">
          <a:extLst>
            <a:ext uri="{FF2B5EF4-FFF2-40B4-BE49-F238E27FC236}">
              <a16:creationId xmlns:a16="http://schemas.microsoft.com/office/drawing/2014/main" id="{132537DD-1F69-4F00-9427-61ACB94ED29B}"/>
            </a:ext>
          </a:extLst>
        </xdr:cNvPr>
        <xdr:cNvSpPr/>
      </xdr:nvSpPr>
      <xdr:spPr>
        <a:xfrm>
          <a:off x="9915525" y="381000"/>
          <a:ext cx="914400" cy="4000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19</xdr:col>
      <xdr:colOff>183310</xdr:colOff>
      <xdr:row>1</xdr:row>
      <xdr:rowOff>180974</xdr:rowOff>
    </xdr:from>
    <xdr:to>
      <xdr:col>22</xdr:col>
      <xdr:colOff>466904</xdr:colOff>
      <xdr:row>4</xdr:row>
      <xdr:rowOff>11321</xdr:rowOff>
    </xdr:to>
    <xdr:sp macro="" textlink="">
      <xdr:nvSpPr>
        <xdr:cNvPr id="41" name="Double Bracket 40">
          <a:extLst>
            <a:ext uri="{FF2B5EF4-FFF2-40B4-BE49-F238E27FC236}">
              <a16:creationId xmlns:a16="http://schemas.microsoft.com/office/drawing/2014/main" id="{40C7595F-B278-4F58-BDAB-EB381A2CBDF2}"/>
            </a:ext>
          </a:extLst>
        </xdr:cNvPr>
        <xdr:cNvSpPr/>
      </xdr:nvSpPr>
      <xdr:spPr>
        <a:xfrm>
          <a:off x="11765710" y="371474"/>
          <a:ext cx="2112394" cy="401847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11</xdr:col>
      <xdr:colOff>172709</xdr:colOff>
      <xdr:row>11</xdr:row>
      <xdr:rowOff>41874</xdr:rowOff>
    </xdr:from>
    <xdr:ext cx="4030591" cy="6585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2" name="TextBox 41">
              <a:extLst>
                <a:ext uri="{FF2B5EF4-FFF2-40B4-BE49-F238E27FC236}">
                  <a16:creationId xmlns:a16="http://schemas.microsoft.com/office/drawing/2014/main" id="{5363BBC5-DAD1-4B64-AEE6-2C743FAE99FF}"/>
                </a:ext>
              </a:extLst>
            </xdr:cNvPr>
            <xdr:cNvSpPr txBox="1"/>
          </xdr:nvSpPr>
          <xdr:spPr>
            <a:xfrm>
              <a:off x="6878309" y="2137374"/>
              <a:ext cx="4030591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h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sSup>
                          <m:sSupPr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d>
                              <m:dPr>
                                <m:begChr m:val="|"/>
                                <m:endChr m:val="|"/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sSup>
                                  <m:sSup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pPr>
                                  <m:e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𝑃</m:t>
                                    </m:r>
                                  </m:e>
                                  <m:sup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′</m:t>
                                    </m:r>
                                  </m:sup>
                                </m:s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′</m:t>
                                </m:r>
                              </m:e>
                            </m:d>
                          </m:e>
                          <m:sup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p>
                          <m:sSupPr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fPr>
                                  <m:num>
                                    <m:sSup>
                                      <m:sSupPr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𝑃</m:t>
                                        </m:r>
                                      </m:e>
                                      <m:sup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′</m:t>
                                        </m:r>
                                      </m:sup>
                                    </m:sSup>
                                    <m:sSup>
                                      <m:sSupPr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𝑄</m:t>
                                        </m:r>
                                      </m:e>
                                      <m:sup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′</m:t>
                                        </m:r>
                                      </m:sup>
                                    </m:sSup>
                                    <m: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  <a:cs typeface="+mn-cs"/>
                                      </a:rPr>
                                      <m:t>×</m:t>
                                    </m:r>
                                    <m:sSup>
                                      <m:sSupPr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  <a:cs typeface="+mn-cs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  <a:cs typeface="+mn-cs"/>
                                          </a:rPr>
                                          <m:t>𝑃</m:t>
                                        </m:r>
                                      </m:e>
                                      <m:sup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  <a:cs typeface="+mn-cs"/>
                                          </a:rPr>
                                          <m:t>′</m:t>
                                        </m:r>
                                      </m:sup>
                                    </m:sSup>
                                    <m:sSup>
                                      <m:sSupPr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  <a:cs typeface="+mn-cs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  <a:cs typeface="+mn-cs"/>
                                          </a:rPr>
                                          <m:t>𝑅</m:t>
                                        </m:r>
                                      </m:e>
                                      <m:sup>
                                        <m: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  <a:cs typeface="+mn-cs"/>
                                          </a:rPr>
                                          <m:t>′</m:t>
                                        </m:r>
                                      </m:sup>
                                    </m:sSup>
                                  </m:num>
                                  <m:den>
                                    <m:d>
                                      <m:dPr>
                                        <m:begChr m:val="|"/>
                                        <m:endChr m:val="|"/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dPr>
                                      <m:e>
                                        <m:sSup>
                                          <m:sSupPr>
                                            <m:ctrlPr>
                                              <a:rPr lang="en-GB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pPr>
                                          <m:e>
                                            <m:r>
                                              <a:rPr lang="en-GB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𝑃</m:t>
                                            </m:r>
                                          </m:e>
                                          <m:sup>
                                            <m:r>
                                              <a:rPr lang="en-GB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′</m:t>
                                            </m:r>
                                          </m:sup>
                                        </m:sSup>
                                        <m:sSup>
                                          <m:sSupPr>
                                            <m:ctrlPr>
                                              <a:rPr lang="en-GB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</m:ctrlPr>
                                          </m:sSupPr>
                                          <m:e>
                                            <m:r>
                                              <a:rPr lang="en-GB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𝑄</m:t>
                                            </m:r>
                                          </m:e>
                                          <m:sup>
                                            <m:r>
                                              <a:rPr lang="en-GB" sz="1100" b="0" i="1">
                                                <a:solidFill>
                                                  <a:schemeClr val="tx1"/>
                                                </a:solidFill>
                                                <a:effectLst/>
                                                <a:latin typeface="Cambria Math" panose="02040503050406030204" pitchFamily="18" charset="0"/>
                                                <a:ea typeface="+mn-ea"/>
                                                <a:cs typeface="+mn-cs"/>
                                              </a:rPr>
                                              <m:t>′</m:t>
                                            </m:r>
                                          </m:sup>
                                        </m:sSup>
                                      </m:e>
                                    </m:d>
                                  </m:den>
                                </m:f>
                              </m:e>
                            </m:d>
                          </m:e>
                          <m:sup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ad>
                          <m:radPr>
                            <m:degHide m:val="on"/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radPr>
                          <m:deg/>
                          <m:e>
                            <m:r>
                              <a:rPr lang="en-GB" sz="1100" b="0" i="1">
                                <a:solidFill>
                                  <a:sysClr val="windowText" lastClr="00000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10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p>
                              <m:sSup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n-GB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f>
                                      <m:fPr>
                                        <m:ctrlPr>
                                          <a:rPr lang="en-GB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fPr>
                                      <m:num>
                                        <m:r>
                                          <a:rPr lang="en-GB" sz="1100" b="0" i="1">
                                            <a:solidFill>
                                              <a:sysClr val="windowText" lastClr="000000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5</m:t>
                                        </m:r>
                                      </m:num>
                                      <m:den>
                                        <m:r>
                                          <a:rPr lang="en-GB" sz="1100" b="0" i="1">
                                            <a:solidFill>
                                              <a:sysClr val="windowText" lastClr="000000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2.2361</m:t>
                                        </m:r>
                                      </m:den>
                                    </m:f>
                                  </m:e>
                                </m:d>
                              </m:e>
                              <m: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e>
                        </m:rad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ad>
                          <m:radPr>
                            <m:degHide m:val="on"/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radPr>
                          <m:deg/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10−</m:t>
                            </m:r>
                            <m:f>
                              <m:f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25</m:t>
                                </m:r>
                              </m:num>
                              <m:den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den>
                            </m:f>
                          </m:e>
                        </m:rad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2" name="TextBox 41">
              <a:extLst>
                <a:ext uri="{FF2B5EF4-FFF2-40B4-BE49-F238E27FC236}">
                  <a16:creationId xmlns:a16="http://schemas.microsoft.com/office/drawing/2014/main" id="{5363BBC5-DAD1-4B64-AEE6-2C743FAE99FF}"/>
                </a:ext>
              </a:extLst>
            </xdr:cNvPr>
            <xdr:cNvSpPr txBox="1"/>
          </xdr:nvSpPr>
          <xdr:spPr>
            <a:xfrm>
              <a:off x="6878309" y="2137374"/>
              <a:ext cx="4030591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ℎ=√(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|𝑃^′ 𝑅′|^2−((𝑃^′ 𝑄^′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×𝑃^′ 𝑅^′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)/|𝑃^′ 𝑄^′ | )^2=√(</a:t>
              </a:r>
              <a:r>
                <a:rPr lang="en-GB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10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−(</a:t>
              </a:r>
              <a:r>
                <a:rPr lang="en-GB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</a:t>
              </a:r>
              <a:r>
                <a:rPr lang="en-GB" sz="1100" b="0" i="0">
                  <a:solidFill>
                    <a:sysClr val="windowText" lastClr="00000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2.2361)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^2 )=√(10−25/5)) 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10</xdr:col>
      <xdr:colOff>507174</xdr:colOff>
      <xdr:row>19</xdr:row>
      <xdr:rowOff>38100</xdr:rowOff>
    </xdr:from>
    <xdr:to>
      <xdr:col>16</xdr:col>
      <xdr:colOff>442454</xdr:colOff>
      <xdr:row>33</xdr:row>
      <xdr:rowOff>136847</xdr:rowOff>
    </xdr:to>
    <xdr:grpSp>
      <xdr:nvGrpSpPr>
        <xdr:cNvPr id="43" name="Group 42">
          <a:extLst>
            <a:ext uri="{FF2B5EF4-FFF2-40B4-BE49-F238E27FC236}">
              <a16:creationId xmlns:a16="http://schemas.microsoft.com/office/drawing/2014/main" id="{38AE6386-0324-46D2-A3A9-DEFDB1AA8C2C}"/>
            </a:ext>
          </a:extLst>
        </xdr:cNvPr>
        <xdr:cNvGrpSpPr/>
      </xdr:nvGrpSpPr>
      <xdr:grpSpPr>
        <a:xfrm>
          <a:off x="6603174" y="3686175"/>
          <a:ext cx="3592880" cy="2765747"/>
          <a:chOff x="6680020" y="3503263"/>
          <a:chExt cx="3616127" cy="2819022"/>
        </a:xfrm>
      </xdr:grpSpPr>
      <xdr:grpSp>
        <xdr:nvGrpSpPr>
          <xdr:cNvPr id="44" name="Group 43">
            <a:extLst>
              <a:ext uri="{FF2B5EF4-FFF2-40B4-BE49-F238E27FC236}">
                <a16:creationId xmlns:a16="http://schemas.microsoft.com/office/drawing/2014/main" id="{5F7397E6-7501-9184-08F3-0DE5284A02C4}"/>
              </a:ext>
            </a:extLst>
          </xdr:cNvPr>
          <xdr:cNvGrpSpPr/>
        </xdr:nvGrpSpPr>
        <xdr:grpSpPr>
          <a:xfrm>
            <a:off x="6680020" y="3503263"/>
            <a:ext cx="3616127" cy="2819022"/>
            <a:chOff x="325269" y="847725"/>
            <a:chExt cx="3579278" cy="2749814"/>
          </a:xfrm>
        </xdr:grpSpPr>
        <xdr:sp macro="" textlink="">
          <xdr:nvSpPr>
            <xdr:cNvPr id="47" name="TextBox 46">
              <a:extLst>
                <a:ext uri="{FF2B5EF4-FFF2-40B4-BE49-F238E27FC236}">
                  <a16:creationId xmlns:a16="http://schemas.microsoft.com/office/drawing/2014/main" id="{4029F88A-ACD0-9143-C097-F71DF381C539}"/>
                </a:ext>
              </a:extLst>
            </xdr:cNvPr>
            <xdr:cNvSpPr txBox="1"/>
          </xdr:nvSpPr>
          <xdr:spPr>
            <a:xfrm>
              <a:off x="661416" y="2060599"/>
              <a:ext cx="594903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>
                  <a:solidFill>
                    <a:srgbClr val="FF0000"/>
                  </a:solidFill>
                </a:rPr>
                <a:t>R'=(1,3)</a:t>
              </a:r>
            </a:p>
          </xdr:txBody>
        </xdr:sp>
        <xdr:sp macro="" textlink="">
          <xdr:nvSpPr>
            <xdr:cNvPr id="48" name="TextBox 47">
              <a:extLst>
                <a:ext uri="{FF2B5EF4-FFF2-40B4-BE49-F238E27FC236}">
                  <a16:creationId xmlns:a16="http://schemas.microsoft.com/office/drawing/2014/main" id="{B49D76CE-5235-679C-ABCD-E5E54CCC7848}"/>
                </a:ext>
              </a:extLst>
            </xdr:cNvPr>
            <xdr:cNvSpPr txBox="1"/>
          </xdr:nvSpPr>
          <xdr:spPr>
            <a:xfrm>
              <a:off x="936635" y="2860094"/>
              <a:ext cx="518995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/>
                <a:t>S=(1,1)</a:t>
              </a:r>
            </a:p>
          </xdr:txBody>
        </xdr:sp>
        <xdr:sp macro="" textlink="">
          <xdr:nvSpPr>
            <xdr:cNvPr id="49" name="TextBox 48">
              <a:extLst>
                <a:ext uri="{FF2B5EF4-FFF2-40B4-BE49-F238E27FC236}">
                  <a16:creationId xmlns:a16="http://schemas.microsoft.com/office/drawing/2014/main" id="{8D06935E-97A8-3418-2979-2BBF2E157DCC}"/>
                </a:ext>
              </a:extLst>
            </xdr:cNvPr>
            <xdr:cNvSpPr txBox="1"/>
          </xdr:nvSpPr>
          <xdr:spPr>
            <a:xfrm>
              <a:off x="1909563" y="1757114"/>
              <a:ext cx="667175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>
                  <a:solidFill>
                    <a:srgbClr val="FF0000"/>
                  </a:solidFill>
                </a:rPr>
                <a:t>S'=(3,4)</a:t>
              </a:r>
            </a:p>
          </xdr:txBody>
        </xdr:sp>
        <xdr:sp macro="" textlink="">
          <xdr:nvSpPr>
            <xdr:cNvPr id="50" name="TextBox 49">
              <a:extLst>
                <a:ext uri="{FF2B5EF4-FFF2-40B4-BE49-F238E27FC236}">
                  <a16:creationId xmlns:a16="http://schemas.microsoft.com/office/drawing/2014/main" id="{731DF02F-1460-5A56-8C9C-0EB1D4344A57}"/>
                </a:ext>
              </a:extLst>
            </xdr:cNvPr>
            <xdr:cNvSpPr txBox="1"/>
          </xdr:nvSpPr>
          <xdr:spPr>
            <a:xfrm>
              <a:off x="1451716" y="2958966"/>
              <a:ext cx="701492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>
                  <a:solidFill>
                    <a:srgbClr val="FF0000"/>
                  </a:solidFill>
                </a:rPr>
                <a:t>Q'=(2,1)</a:t>
              </a:r>
            </a:p>
          </xdr:txBody>
        </xdr:sp>
        <xdr:sp macro="" textlink="">
          <xdr:nvSpPr>
            <xdr:cNvPr id="51" name="TextBox 50">
              <a:extLst>
                <a:ext uri="{FF2B5EF4-FFF2-40B4-BE49-F238E27FC236}">
                  <a16:creationId xmlns:a16="http://schemas.microsoft.com/office/drawing/2014/main" id="{92978F7B-2B64-10B4-13E8-2CEC339F3A9A}"/>
                </a:ext>
              </a:extLst>
            </xdr:cNvPr>
            <xdr:cNvSpPr txBox="1"/>
          </xdr:nvSpPr>
          <xdr:spPr>
            <a:xfrm>
              <a:off x="329249" y="2827042"/>
              <a:ext cx="612539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/>
                <a:t>R=(1,0)</a:t>
              </a:r>
            </a:p>
          </xdr:txBody>
        </xdr:sp>
        <xdr:sp macro="" textlink="">
          <xdr:nvSpPr>
            <xdr:cNvPr id="52" name="TextBox 51">
              <a:extLst>
                <a:ext uri="{FF2B5EF4-FFF2-40B4-BE49-F238E27FC236}">
                  <a16:creationId xmlns:a16="http://schemas.microsoft.com/office/drawing/2014/main" id="{702FF17D-BEC1-03CF-0AC8-03EBB86C9D05}"/>
                </a:ext>
              </a:extLst>
            </xdr:cNvPr>
            <xdr:cNvSpPr txBox="1"/>
          </xdr:nvSpPr>
          <xdr:spPr>
            <a:xfrm>
              <a:off x="1015745" y="3253587"/>
              <a:ext cx="657877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900"/>
                <a:t>Q=(1,0)</a:t>
              </a:r>
            </a:p>
          </xdr:txBody>
        </xdr:sp>
        <xdr:sp macro="" textlink="">
          <xdr:nvSpPr>
            <xdr:cNvPr id="53" name="TextBox 52">
              <a:extLst>
                <a:ext uri="{FF2B5EF4-FFF2-40B4-BE49-F238E27FC236}">
                  <a16:creationId xmlns:a16="http://schemas.microsoft.com/office/drawing/2014/main" id="{96B56F29-4C4F-8FE4-1064-CA1A7FAABB71}"/>
                </a:ext>
              </a:extLst>
            </xdr:cNvPr>
            <xdr:cNvSpPr txBox="1"/>
          </xdr:nvSpPr>
          <xdr:spPr>
            <a:xfrm>
              <a:off x="325269" y="3375289"/>
              <a:ext cx="787797" cy="2222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1000"/>
                <a:t>P=P'=(0,0)</a:t>
              </a:r>
            </a:p>
          </xdr:txBody>
        </xdr:sp>
        <xdr:grpSp>
          <xdr:nvGrpSpPr>
            <xdr:cNvPr id="54" name="Group 53">
              <a:extLst>
                <a:ext uri="{FF2B5EF4-FFF2-40B4-BE49-F238E27FC236}">
                  <a16:creationId xmlns:a16="http://schemas.microsoft.com/office/drawing/2014/main" id="{25F6282D-BD73-02E0-E3DE-79EF2CA23AF2}"/>
                </a:ext>
              </a:extLst>
            </xdr:cNvPr>
            <xdr:cNvGrpSpPr/>
          </xdr:nvGrpSpPr>
          <xdr:grpSpPr>
            <a:xfrm>
              <a:off x="346977" y="847725"/>
              <a:ext cx="3557570" cy="2744548"/>
              <a:chOff x="999674" y="95250"/>
              <a:chExt cx="3555670" cy="2720134"/>
            </a:xfrm>
          </xdr:grpSpPr>
          <xdr:sp macro="" textlink="">
            <xdr:nvSpPr>
              <xdr:cNvPr id="55" name="TextBox 54">
                <a:extLst>
                  <a:ext uri="{FF2B5EF4-FFF2-40B4-BE49-F238E27FC236}">
                    <a16:creationId xmlns:a16="http://schemas.microsoft.com/office/drawing/2014/main" id="{E0A9BD61-4D7B-DEDD-2506-C6EEC11866B2}"/>
                  </a:ext>
                </a:extLst>
              </xdr:cNvPr>
              <xdr:cNvSpPr txBox="1"/>
            </xdr:nvSpPr>
            <xdr:spPr>
              <a:xfrm>
                <a:off x="999674" y="314081"/>
                <a:ext cx="325834" cy="150051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r"/>
                <a:r>
                  <a:rPr lang="en-GB" sz="1100"/>
                  <a:t>6</a:t>
                </a:r>
              </a:p>
            </xdr:txBody>
          </xdr:sp>
          <xdr:sp macro="" textlink="">
            <xdr:nvSpPr>
              <xdr:cNvPr id="56" name="TextBox 55">
                <a:extLst>
                  <a:ext uri="{FF2B5EF4-FFF2-40B4-BE49-F238E27FC236}">
                    <a16:creationId xmlns:a16="http://schemas.microsoft.com/office/drawing/2014/main" id="{0174EA65-1656-CEF2-A8D6-174552D9C2C3}"/>
                  </a:ext>
                </a:extLst>
              </xdr:cNvPr>
              <xdr:cNvSpPr txBox="1"/>
            </xdr:nvSpPr>
            <xdr:spPr>
              <a:xfrm>
                <a:off x="1689680" y="2673308"/>
                <a:ext cx="97652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1</a:t>
                </a:r>
              </a:p>
            </xdr:txBody>
          </xdr:sp>
          <xdr:sp macro="" textlink="">
            <xdr:nvSpPr>
              <xdr:cNvPr id="57" name="TextBox 56">
                <a:extLst>
                  <a:ext uri="{FF2B5EF4-FFF2-40B4-BE49-F238E27FC236}">
                    <a16:creationId xmlns:a16="http://schemas.microsoft.com/office/drawing/2014/main" id="{5197B000-AA4E-8EE5-6201-C9B7143579FD}"/>
                  </a:ext>
                </a:extLst>
              </xdr:cNvPr>
              <xdr:cNvSpPr txBox="1"/>
            </xdr:nvSpPr>
            <xdr:spPr>
              <a:xfrm>
                <a:off x="2128692" y="2673554"/>
                <a:ext cx="97653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2</a:t>
                </a:r>
              </a:p>
            </xdr:txBody>
          </xdr:sp>
          <xdr:sp macro="" textlink="">
            <xdr:nvSpPr>
              <xdr:cNvPr id="58" name="TextBox 57">
                <a:extLst>
                  <a:ext uri="{FF2B5EF4-FFF2-40B4-BE49-F238E27FC236}">
                    <a16:creationId xmlns:a16="http://schemas.microsoft.com/office/drawing/2014/main" id="{10073076-7FD3-ADDA-5277-D6A3AFCD208A}"/>
                  </a:ext>
                </a:extLst>
              </xdr:cNvPr>
              <xdr:cNvSpPr txBox="1"/>
            </xdr:nvSpPr>
            <xdr:spPr>
              <a:xfrm>
                <a:off x="2569986" y="2673799"/>
                <a:ext cx="97653" cy="134056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3</a:t>
                </a:r>
              </a:p>
            </xdr:txBody>
          </xdr:sp>
          <xdr:sp macro="" textlink="">
            <xdr:nvSpPr>
              <xdr:cNvPr id="59" name="TextBox 58">
                <a:extLst>
                  <a:ext uri="{FF2B5EF4-FFF2-40B4-BE49-F238E27FC236}">
                    <a16:creationId xmlns:a16="http://schemas.microsoft.com/office/drawing/2014/main" id="{ACDDA7C4-E2CA-17B5-D60B-2EDAF777540A}"/>
                  </a:ext>
                </a:extLst>
              </xdr:cNvPr>
              <xdr:cNvSpPr txBox="1"/>
            </xdr:nvSpPr>
            <xdr:spPr>
              <a:xfrm>
                <a:off x="2997378" y="2668371"/>
                <a:ext cx="97653" cy="134056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4</a:t>
                </a:r>
              </a:p>
            </xdr:txBody>
          </xdr:sp>
          <xdr:sp macro="" textlink="">
            <xdr:nvSpPr>
              <xdr:cNvPr id="60" name="TextBox 59">
                <a:extLst>
                  <a:ext uri="{FF2B5EF4-FFF2-40B4-BE49-F238E27FC236}">
                    <a16:creationId xmlns:a16="http://schemas.microsoft.com/office/drawing/2014/main" id="{2507CD70-E46E-241C-3A1A-6C5D22D94BE2}"/>
                  </a:ext>
                </a:extLst>
              </xdr:cNvPr>
              <xdr:cNvSpPr txBox="1"/>
            </xdr:nvSpPr>
            <xdr:spPr>
              <a:xfrm>
                <a:off x="3435975" y="2662480"/>
                <a:ext cx="97653" cy="134056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5</a:t>
                </a:r>
              </a:p>
            </xdr:txBody>
          </xdr:sp>
          <xdr:sp macro="" textlink="">
            <xdr:nvSpPr>
              <xdr:cNvPr id="61" name="TextBox 60">
                <a:extLst>
                  <a:ext uri="{FF2B5EF4-FFF2-40B4-BE49-F238E27FC236}">
                    <a16:creationId xmlns:a16="http://schemas.microsoft.com/office/drawing/2014/main" id="{7E72E9D3-30D3-008F-E7ED-99AFB287F5F5}"/>
                  </a:ext>
                </a:extLst>
              </xdr:cNvPr>
              <xdr:cNvSpPr txBox="1"/>
            </xdr:nvSpPr>
            <xdr:spPr>
              <a:xfrm>
                <a:off x="3742561" y="2665333"/>
                <a:ext cx="362327" cy="150051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6</a:t>
                </a:r>
              </a:p>
            </xdr:txBody>
          </xdr:sp>
          <xdr:sp macro="" textlink="">
            <xdr:nvSpPr>
              <xdr:cNvPr id="62" name="TextBox 61">
                <a:extLst>
                  <a:ext uri="{FF2B5EF4-FFF2-40B4-BE49-F238E27FC236}">
                    <a16:creationId xmlns:a16="http://schemas.microsoft.com/office/drawing/2014/main" id="{E7FCB26C-BCB8-F921-8405-41368744D754}"/>
                  </a:ext>
                </a:extLst>
              </xdr:cNvPr>
              <xdr:cNvSpPr txBox="1"/>
            </xdr:nvSpPr>
            <xdr:spPr>
              <a:xfrm>
                <a:off x="1137665" y="2199376"/>
                <a:ext cx="98778" cy="132414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1</a:t>
                </a:r>
              </a:p>
            </xdr:txBody>
          </xdr:sp>
          <xdr:sp macro="" textlink="">
            <xdr:nvSpPr>
              <xdr:cNvPr id="63" name="TextBox 62">
                <a:extLst>
                  <a:ext uri="{FF2B5EF4-FFF2-40B4-BE49-F238E27FC236}">
                    <a16:creationId xmlns:a16="http://schemas.microsoft.com/office/drawing/2014/main" id="{801F767D-E2FB-4198-F6BF-8400C171035A}"/>
                  </a:ext>
                </a:extLst>
              </xdr:cNvPr>
              <xdr:cNvSpPr txBox="1"/>
            </xdr:nvSpPr>
            <xdr:spPr>
              <a:xfrm>
                <a:off x="1141316" y="1829177"/>
                <a:ext cx="98778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2</a:t>
                </a:r>
              </a:p>
            </xdr:txBody>
          </xdr:sp>
          <xdr:sp macro="" textlink="">
            <xdr:nvSpPr>
              <xdr:cNvPr id="64" name="TextBox 63">
                <a:extLst>
                  <a:ext uri="{FF2B5EF4-FFF2-40B4-BE49-F238E27FC236}">
                    <a16:creationId xmlns:a16="http://schemas.microsoft.com/office/drawing/2014/main" id="{4107A666-8CDB-7DB8-8716-999382229348}"/>
                  </a:ext>
                </a:extLst>
              </xdr:cNvPr>
              <xdr:cNvSpPr txBox="1"/>
            </xdr:nvSpPr>
            <xdr:spPr>
              <a:xfrm>
                <a:off x="1141192" y="1439897"/>
                <a:ext cx="98778" cy="132414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3</a:t>
                </a:r>
              </a:p>
            </xdr:txBody>
          </xdr:sp>
          <xdr:sp macro="" textlink="">
            <xdr:nvSpPr>
              <xdr:cNvPr id="65" name="TextBox 64">
                <a:extLst>
                  <a:ext uri="{FF2B5EF4-FFF2-40B4-BE49-F238E27FC236}">
                    <a16:creationId xmlns:a16="http://schemas.microsoft.com/office/drawing/2014/main" id="{E6F5AC5F-7B79-57D4-B817-14D31ADF6C6D}"/>
                  </a:ext>
                </a:extLst>
              </xdr:cNvPr>
              <xdr:cNvSpPr txBox="1"/>
            </xdr:nvSpPr>
            <xdr:spPr>
              <a:xfrm>
                <a:off x="1149368" y="1071170"/>
                <a:ext cx="98778" cy="132413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4</a:t>
                </a:r>
              </a:p>
            </xdr:txBody>
          </xdr:sp>
          <xdr:sp macro="" textlink="">
            <xdr:nvSpPr>
              <xdr:cNvPr id="66" name="TextBox 65">
                <a:extLst>
                  <a:ext uri="{FF2B5EF4-FFF2-40B4-BE49-F238E27FC236}">
                    <a16:creationId xmlns:a16="http://schemas.microsoft.com/office/drawing/2014/main" id="{9AA617C2-DA12-753A-239E-594EB6581882}"/>
                  </a:ext>
                </a:extLst>
              </xdr:cNvPr>
              <xdr:cNvSpPr txBox="1"/>
            </xdr:nvSpPr>
            <xdr:spPr>
              <a:xfrm>
                <a:off x="1145095" y="698146"/>
                <a:ext cx="98778" cy="132414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ctr"/>
              <a:lstStyle/>
              <a:p>
                <a:pPr algn="ctr"/>
                <a:r>
                  <a:rPr lang="en-GB" sz="1100"/>
                  <a:t>5</a:t>
                </a:r>
              </a:p>
            </xdr:txBody>
          </xdr:sp>
          <xdr:grpSp>
            <xdr:nvGrpSpPr>
              <xdr:cNvPr id="67" name="Group 66">
                <a:extLst>
                  <a:ext uri="{FF2B5EF4-FFF2-40B4-BE49-F238E27FC236}">
                    <a16:creationId xmlns:a16="http://schemas.microsoft.com/office/drawing/2014/main" id="{81A3939A-2B0F-1730-AE7E-14D71EE52D48}"/>
                  </a:ext>
                </a:extLst>
              </xdr:cNvPr>
              <xdr:cNvGrpSpPr/>
            </xdr:nvGrpSpPr>
            <xdr:grpSpPr>
              <a:xfrm>
                <a:off x="1299992" y="95250"/>
                <a:ext cx="3255352" cy="2567668"/>
                <a:chOff x="1299992" y="95250"/>
                <a:chExt cx="3255352" cy="2567668"/>
              </a:xfrm>
            </xdr:grpSpPr>
            <xdr:grpSp>
              <xdr:nvGrpSpPr>
                <xdr:cNvPr id="68" name="Group 67">
                  <a:extLst>
                    <a:ext uri="{FF2B5EF4-FFF2-40B4-BE49-F238E27FC236}">
                      <a16:creationId xmlns:a16="http://schemas.microsoft.com/office/drawing/2014/main" id="{BDCB978E-8EB2-E703-688F-E17AFB524333}"/>
                    </a:ext>
                  </a:extLst>
                </xdr:cNvPr>
                <xdr:cNvGrpSpPr/>
              </xdr:nvGrpSpPr>
              <xdr:grpSpPr>
                <a:xfrm>
                  <a:off x="1299992" y="95250"/>
                  <a:ext cx="3255352" cy="2566902"/>
                  <a:chOff x="1305618" y="95250"/>
                  <a:chExt cx="3272230" cy="2589877"/>
                </a:xfrm>
              </xdr:grpSpPr>
              <xdr:grpSp>
                <xdr:nvGrpSpPr>
                  <xdr:cNvPr id="70" name="Group 69">
                    <a:extLst>
                      <a:ext uri="{FF2B5EF4-FFF2-40B4-BE49-F238E27FC236}">
                        <a16:creationId xmlns:a16="http://schemas.microsoft.com/office/drawing/2014/main" id="{D4BF3F7A-8BD9-CE2C-BEE7-E458E9162534}"/>
                      </a:ext>
                    </a:extLst>
                  </xdr:cNvPr>
                  <xdr:cNvGrpSpPr/>
                </xdr:nvGrpSpPr>
                <xdr:grpSpPr>
                  <a:xfrm>
                    <a:off x="1305618" y="95250"/>
                    <a:ext cx="3272230" cy="2589877"/>
                    <a:chOff x="1305618" y="95250"/>
                    <a:chExt cx="3272230" cy="2589877"/>
                  </a:xfrm>
                </xdr:grpSpPr>
                <xdr:cxnSp macro="">
                  <xdr:nvCxnSpPr>
                    <xdr:cNvPr id="73" name="Straight Arrow Connector 72">
                      <a:extLst>
                        <a:ext uri="{FF2B5EF4-FFF2-40B4-BE49-F238E27FC236}">
                          <a16:creationId xmlns:a16="http://schemas.microsoft.com/office/drawing/2014/main" id="{DEC60F61-6F2C-1848-B556-932DD66FE026}"/>
                        </a:ext>
                      </a:extLst>
                    </xdr:cNvPr>
                    <xdr:cNvCxnSpPr/>
                  </xdr:nvCxnSpPr>
                  <xdr:spPr>
                    <a:xfrm flipV="1">
                      <a:off x="1312333" y="95250"/>
                      <a:ext cx="9525" cy="2571750"/>
                    </a:xfrm>
                    <a:prstGeom prst="straightConnector1">
                      <a:avLst/>
                    </a:prstGeom>
                    <a:ln>
                      <a:tailEnd type="triangle"/>
                    </a:ln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74" name="Straight Arrow Connector 73">
                      <a:extLst>
                        <a:ext uri="{FF2B5EF4-FFF2-40B4-BE49-F238E27FC236}">
                          <a16:creationId xmlns:a16="http://schemas.microsoft.com/office/drawing/2014/main" id="{74E84914-532A-B99E-8843-72C25E311644}"/>
                        </a:ext>
                      </a:extLst>
                    </xdr:cNvPr>
                    <xdr:cNvCxnSpPr/>
                  </xdr:nvCxnSpPr>
                  <xdr:spPr>
                    <a:xfrm>
                      <a:off x="1305618" y="2676525"/>
                      <a:ext cx="3272230" cy="0"/>
                    </a:xfrm>
                    <a:prstGeom prst="straightConnector1">
                      <a:avLst/>
                    </a:prstGeom>
                    <a:ln>
                      <a:tailEnd type="triangle"/>
                    </a:ln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75" name="Straight Connector 74">
                      <a:extLst>
                        <a:ext uri="{FF2B5EF4-FFF2-40B4-BE49-F238E27FC236}">
                          <a16:creationId xmlns:a16="http://schemas.microsoft.com/office/drawing/2014/main" id="{BAC038BA-F33D-9D9D-DDD0-8F641E76A587}"/>
                        </a:ext>
                      </a:extLst>
                    </xdr:cNvPr>
                    <xdr:cNvCxnSpPr/>
                  </xdr:nvCxnSpPr>
                  <xdr:spPr>
                    <a:xfrm>
                      <a:off x="1749778" y="2571750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76" name="Straight Connector 75">
                      <a:extLst>
                        <a:ext uri="{FF2B5EF4-FFF2-40B4-BE49-F238E27FC236}">
                          <a16:creationId xmlns:a16="http://schemas.microsoft.com/office/drawing/2014/main" id="{866083D5-C702-92B2-694D-9B1666A356C2}"/>
                        </a:ext>
                      </a:extLst>
                    </xdr:cNvPr>
                    <xdr:cNvCxnSpPr/>
                  </xdr:nvCxnSpPr>
                  <xdr:spPr>
                    <a:xfrm>
                      <a:off x="2187837" y="2580352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77" name="Straight Connector 76">
                      <a:extLst>
                        <a:ext uri="{FF2B5EF4-FFF2-40B4-BE49-F238E27FC236}">
                          <a16:creationId xmlns:a16="http://schemas.microsoft.com/office/drawing/2014/main" id="{9339C83C-87CF-A84B-F3C9-2D6DF559629E}"/>
                        </a:ext>
                      </a:extLst>
                    </xdr:cNvPr>
                    <xdr:cNvCxnSpPr/>
                  </xdr:nvCxnSpPr>
                  <xdr:spPr>
                    <a:xfrm>
                      <a:off x="2628046" y="2577895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78" name="Straight Connector 77">
                      <a:extLst>
                        <a:ext uri="{FF2B5EF4-FFF2-40B4-BE49-F238E27FC236}">
                          <a16:creationId xmlns:a16="http://schemas.microsoft.com/office/drawing/2014/main" id="{073A6BBA-FFF0-F100-76FA-CE0540469A21}"/>
                        </a:ext>
                      </a:extLst>
                    </xdr:cNvPr>
                    <xdr:cNvCxnSpPr/>
                  </xdr:nvCxnSpPr>
                  <xdr:spPr>
                    <a:xfrm>
                      <a:off x="3062111" y="2575437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79" name="Straight Connector 78">
                      <a:extLst>
                        <a:ext uri="{FF2B5EF4-FFF2-40B4-BE49-F238E27FC236}">
                          <a16:creationId xmlns:a16="http://schemas.microsoft.com/office/drawing/2014/main" id="{4701E6D4-B6C2-311D-444D-15B200E4F702}"/>
                        </a:ext>
                      </a:extLst>
                    </xdr:cNvPr>
                    <xdr:cNvCxnSpPr/>
                  </xdr:nvCxnSpPr>
                  <xdr:spPr>
                    <a:xfrm>
                      <a:off x="3497758" y="2572979"/>
                      <a:ext cx="0" cy="104775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80" name="Straight Connector 79">
                      <a:extLst>
                        <a:ext uri="{FF2B5EF4-FFF2-40B4-BE49-F238E27FC236}">
                          <a16:creationId xmlns:a16="http://schemas.microsoft.com/office/drawing/2014/main" id="{D574C0CE-1E41-E961-3523-D8AF752A993F}"/>
                        </a:ext>
                      </a:extLst>
                    </xdr:cNvPr>
                    <xdr:cNvCxnSpPr/>
                  </xdr:nvCxnSpPr>
                  <xdr:spPr>
                    <a:xfrm>
                      <a:off x="1317250" y="1522771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81" name="Straight Connector 80">
                      <a:extLst>
                        <a:ext uri="{FF2B5EF4-FFF2-40B4-BE49-F238E27FC236}">
                          <a16:creationId xmlns:a16="http://schemas.microsoft.com/office/drawing/2014/main" id="{CE346428-1B02-C3AE-F001-1C3D2A997374}"/>
                        </a:ext>
                      </a:extLst>
                    </xdr:cNvPr>
                    <xdr:cNvCxnSpPr/>
                  </xdr:nvCxnSpPr>
                  <xdr:spPr>
                    <a:xfrm>
                      <a:off x="1316021" y="1146687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82" name="Straight Connector 81">
                      <a:extLst>
                        <a:ext uri="{FF2B5EF4-FFF2-40B4-BE49-F238E27FC236}">
                          <a16:creationId xmlns:a16="http://schemas.microsoft.com/office/drawing/2014/main" id="{CE047B5B-7128-CE98-C156-3AF8183FF457}"/>
                        </a:ext>
                      </a:extLst>
                    </xdr:cNvPr>
                    <xdr:cNvCxnSpPr/>
                  </xdr:nvCxnSpPr>
                  <xdr:spPr>
                    <a:xfrm>
                      <a:off x="1322781" y="1909301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  <xdr:cxnSp macro="">
                  <xdr:nvCxnSpPr>
                    <xdr:cNvPr id="83" name="Straight Connector 82">
                      <a:extLst>
                        <a:ext uri="{FF2B5EF4-FFF2-40B4-BE49-F238E27FC236}">
                          <a16:creationId xmlns:a16="http://schemas.microsoft.com/office/drawing/2014/main" id="{E7359B3B-CD91-27D1-996A-CA62083E1FC9}"/>
                        </a:ext>
                      </a:extLst>
                    </xdr:cNvPr>
                    <xdr:cNvCxnSpPr/>
                  </xdr:nvCxnSpPr>
                  <xdr:spPr>
                    <a:xfrm>
                      <a:off x="1317250" y="2287844"/>
                      <a:ext cx="125975" cy="0"/>
                    </a:xfrm>
                    <a:prstGeom prst="line">
                      <a:avLst/>
                    </a:prstGeom>
                  </xdr:spPr>
                  <xdr:style>
                    <a:lnRef idx="2">
                      <a:schemeClr val="accent1"/>
                    </a:lnRef>
                    <a:fillRef idx="0">
                      <a:schemeClr val="accent1"/>
                    </a:fillRef>
                    <a:effectRef idx="1">
                      <a:schemeClr val="accent1"/>
                    </a:effectRef>
                    <a:fontRef idx="minor">
                      <a:schemeClr val="tx1"/>
                    </a:fontRef>
                  </xdr:style>
                </xdr:cxnSp>
              </xdr:grpSp>
              <xdr:cxnSp macro="">
                <xdr:nvCxnSpPr>
                  <xdr:cNvPr id="71" name="Straight Connector 70">
                    <a:extLst>
                      <a:ext uri="{FF2B5EF4-FFF2-40B4-BE49-F238E27FC236}">
                        <a16:creationId xmlns:a16="http://schemas.microsoft.com/office/drawing/2014/main" id="{FED3C1D5-E743-1D1B-EC06-965C86336416}"/>
                      </a:ext>
                    </a:extLst>
                  </xdr:cNvPr>
                  <xdr:cNvCxnSpPr/>
                </xdr:nvCxnSpPr>
                <xdr:spPr>
                  <a:xfrm>
                    <a:off x="1312673" y="762000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72" name="Straight Connector 71">
                    <a:extLst>
                      <a:ext uri="{FF2B5EF4-FFF2-40B4-BE49-F238E27FC236}">
                        <a16:creationId xmlns:a16="http://schemas.microsoft.com/office/drawing/2014/main" id="{434E836C-B455-97CC-7F2F-F644D3BEF5BE}"/>
                      </a:ext>
                    </a:extLst>
                  </xdr:cNvPr>
                  <xdr:cNvCxnSpPr/>
                </xdr:nvCxnSpPr>
                <xdr:spPr>
                  <a:xfrm>
                    <a:off x="1323962" y="385234"/>
                    <a:ext cx="125975" cy="0"/>
                  </a:xfrm>
                  <a:prstGeom prst="line">
                    <a:avLst/>
                  </a:prstGeom>
                </xdr:spPr>
                <xdr:style>
                  <a:lnRef idx="2">
                    <a:schemeClr val="accent1"/>
                  </a:lnRef>
                  <a:fillRef idx="0">
                    <a:schemeClr val="accent1"/>
                  </a:fillRef>
                  <a:effectRef idx="1">
                    <a:schemeClr val="accent1"/>
                  </a:effectRef>
                  <a:fontRef idx="minor">
                    <a:schemeClr val="tx1"/>
                  </a:fontRef>
                </xdr:style>
              </xdr:cxnSp>
            </xdr:grpSp>
            <xdr:cxnSp macro="">
              <xdr:nvCxnSpPr>
                <xdr:cNvPr id="69" name="Straight Connector 68">
                  <a:extLst>
                    <a:ext uri="{FF2B5EF4-FFF2-40B4-BE49-F238E27FC236}">
                      <a16:creationId xmlns:a16="http://schemas.microsoft.com/office/drawing/2014/main" id="{73CF31C8-145B-94DD-E8DD-FE22059A6BD3}"/>
                    </a:ext>
                  </a:extLst>
                </xdr:cNvPr>
                <xdr:cNvCxnSpPr/>
              </xdr:nvCxnSpPr>
              <xdr:spPr>
                <a:xfrm>
                  <a:off x="3921713" y="2559786"/>
                  <a:ext cx="0" cy="103132"/>
                </a:xfrm>
                <a:prstGeom prst="line">
                  <a:avLst/>
                </a:prstGeom>
              </xdr:spPr>
              <xdr:style>
                <a:lnRef idx="2">
                  <a:schemeClr val="accent1"/>
                </a:lnRef>
                <a:fillRef idx="0">
                  <a:schemeClr val="accent1"/>
                </a:fillRef>
                <a:effectRef idx="1">
                  <a:schemeClr val="accent1"/>
                </a:effectRef>
                <a:fontRef idx="minor">
                  <a:schemeClr val="tx1"/>
                </a:fontRef>
              </xdr:style>
            </xdr:cxnSp>
          </xdr:grpSp>
        </xdr:grpSp>
      </xdr:grpSp>
      <xdr:sp macro="" textlink="">
        <xdr:nvSpPr>
          <xdr:cNvPr id="45" name="Freeform: Shape 44">
            <a:extLst>
              <a:ext uri="{FF2B5EF4-FFF2-40B4-BE49-F238E27FC236}">
                <a16:creationId xmlns:a16="http://schemas.microsoft.com/office/drawing/2014/main" id="{E3AAA492-4086-745D-8F91-C9BBBAA164CE}"/>
              </a:ext>
            </a:extLst>
          </xdr:cNvPr>
          <xdr:cNvSpPr/>
        </xdr:nvSpPr>
        <xdr:spPr>
          <a:xfrm>
            <a:off x="7014544" y="5742615"/>
            <a:ext cx="441148" cy="403123"/>
          </a:xfrm>
          <a:custGeom>
            <a:avLst/>
            <a:gdLst>
              <a:gd name="csX0" fmla="*/ 3133 w 438651"/>
              <a:gd name="csY0" fmla="*/ 391653 h 391653"/>
              <a:gd name="csX1" fmla="*/ 438651 w 438651"/>
              <a:gd name="csY1" fmla="*/ 391653 h 391653"/>
              <a:gd name="csX2" fmla="*/ 435518 w 438651"/>
              <a:gd name="csY2" fmla="*/ 3134 h 391653"/>
              <a:gd name="csX3" fmla="*/ 0 w 438651"/>
              <a:gd name="csY3" fmla="*/ 0 h 391653"/>
              <a:gd name="csX4" fmla="*/ 3133 w 438651"/>
              <a:gd name="csY4" fmla="*/ 391653 h 391653"/>
              <a:gd name="csX0" fmla="*/ 3133 w 438651"/>
              <a:gd name="csY0" fmla="*/ 397919 h 397919"/>
              <a:gd name="csX1" fmla="*/ 438651 w 438651"/>
              <a:gd name="csY1" fmla="*/ 397919 h 397919"/>
              <a:gd name="csX2" fmla="*/ 435518 w 438651"/>
              <a:gd name="csY2" fmla="*/ 0 h 397919"/>
              <a:gd name="csX3" fmla="*/ 0 w 438651"/>
              <a:gd name="csY3" fmla="*/ 6266 h 397919"/>
              <a:gd name="csX4" fmla="*/ 3133 w 438651"/>
              <a:gd name="csY4" fmla="*/ 397919 h 397919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</a:cxnLst>
            <a:rect l="l" t="t" r="r" b="b"/>
            <a:pathLst>
              <a:path w="438651" h="397919">
                <a:moveTo>
                  <a:pt x="3133" y="397919"/>
                </a:moveTo>
                <a:lnTo>
                  <a:pt x="438651" y="397919"/>
                </a:lnTo>
                <a:cubicBezTo>
                  <a:pt x="437607" y="268413"/>
                  <a:pt x="436562" y="129506"/>
                  <a:pt x="435518" y="0"/>
                </a:cubicBezTo>
                <a:lnTo>
                  <a:pt x="0" y="6266"/>
                </a:lnTo>
                <a:cubicBezTo>
                  <a:pt x="1044" y="136817"/>
                  <a:pt x="2089" y="267368"/>
                  <a:pt x="3133" y="397919"/>
                </a:cubicBezTo>
                <a:close/>
              </a:path>
            </a:pathLst>
          </a:cu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46" name="Freeform: Shape 45">
            <a:extLst>
              <a:ext uri="{FF2B5EF4-FFF2-40B4-BE49-F238E27FC236}">
                <a16:creationId xmlns:a16="http://schemas.microsoft.com/office/drawing/2014/main" id="{E11AED14-C867-56DB-BDCF-312C451F4E0E}"/>
              </a:ext>
            </a:extLst>
          </xdr:cNvPr>
          <xdr:cNvSpPr/>
        </xdr:nvSpPr>
        <xdr:spPr>
          <a:xfrm>
            <a:off x="7014544" y="4573976"/>
            <a:ext cx="1314679" cy="1568629"/>
          </a:xfrm>
          <a:custGeom>
            <a:avLst/>
            <a:gdLst>
              <a:gd name="csX0" fmla="*/ 0 w 1309687"/>
              <a:gd name="csY0" fmla="*/ 1547812 h 1547812"/>
              <a:gd name="csX1" fmla="*/ 867903 w 1309687"/>
              <a:gd name="csY1" fmla="*/ 1153026 h 1547812"/>
              <a:gd name="csX2" fmla="*/ 1309687 w 1309687"/>
              <a:gd name="csY2" fmla="*/ 0 h 1547812"/>
              <a:gd name="csX3" fmla="*/ 344654 w 1309687"/>
              <a:gd name="csY3" fmla="*/ 391653 h 1547812"/>
              <a:gd name="csX4" fmla="*/ 0 w 1309687"/>
              <a:gd name="csY4" fmla="*/ 1547812 h 1547812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</a:cxnLst>
            <a:rect l="l" t="t" r="r" b="b"/>
            <a:pathLst>
              <a:path w="1309687" h="1547812">
                <a:moveTo>
                  <a:pt x="0" y="1547812"/>
                </a:moveTo>
                <a:lnTo>
                  <a:pt x="867903" y="1153026"/>
                </a:lnTo>
                <a:lnTo>
                  <a:pt x="1309687" y="0"/>
                </a:lnTo>
                <a:lnTo>
                  <a:pt x="344654" y="391653"/>
                </a:lnTo>
                <a:lnTo>
                  <a:pt x="0" y="1547812"/>
                </a:lnTo>
                <a:close/>
              </a:path>
            </a:pathLst>
          </a:custGeom>
          <a:solidFill>
            <a:schemeClr val="accent2">
              <a:lumMod val="20000"/>
              <a:lumOff val="80000"/>
              <a:alpha val="50000"/>
            </a:schemeClr>
          </a:solidFill>
        </xdr:spPr>
        <xdr:style>
          <a:lnRef idx="2">
            <a:schemeClr val="accent2">
              <a:shade val="15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161925</xdr:colOff>
      <xdr:row>9</xdr:row>
      <xdr:rowOff>0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41D9EE8-7F55-4E2F-BE57-31FD78E77D5C}"/>
                </a:ext>
              </a:extLst>
            </xdr:cNvPr>
            <xdr:cNvSpPr txBox="1"/>
          </xdr:nvSpPr>
          <xdr:spPr>
            <a:xfrm>
              <a:off x="771525" y="1714500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41D9EE8-7F55-4E2F-BE57-31FD78E77D5C}"/>
                </a:ext>
              </a:extLst>
            </xdr:cNvPr>
            <xdr:cNvSpPr txBox="1"/>
          </xdr:nvSpPr>
          <xdr:spPr>
            <a:xfrm>
              <a:off x="771525" y="1714500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152400</xdr:colOff>
      <xdr:row>9</xdr:row>
      <xdr:rowOff>9525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C26C6D7-1BC2-452F-AE67-F59AA7DD47D0}"/>
                </a:ext>
              </a:extLst>
            </xdr:cNvPr>
            <xdr:cNvSpPr txBox="1"/>
          </xdr:nvSpPr>
          <xdr:spPr>
            <a:xfrm>
              <a:off x="152400" y="17240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C26C6D7-1BC2-452F-AE67-F59AA7DD47D0}"/>
                </a:ext>
              </a:extLst>
            </xdr:cNvPr>
            <xdr:cNvSpPr txBox="1"/>
          </xdr:nvSpPr>
          <xdr:spPr>
            <a:xfrm>
              <a:off x="152400" y="1724025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𝑢‖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2</xdr:col>
      <xdr:colOff>504825</xdr:colOff>
      <xdr:row>5</xdr:row>
      <xdr:rowOff>114300</xdr:rowOff>
    </xdr:from>
    <xdr:to>
      <xdr:col>4</xdr:col>
      <xdr:colOff>123825</xdr:colOff>
      <xdr:row>6</xdr:row>
      <xdr:rowOff>209550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768702F-E443-4A25-989D-E569DB8B4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025" y="1066800"/>
          <a:ext cx="8382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552450</xdr:colOff>
      <xdr:row>16</xdr:row>
      <xdr:rowOff>171450</xdr:rowOff>
    </xdr:from>
    <xdr:to>
      <xdr:col>7</xdr:col>
      <xdr:colOff>209550</xdr:colOff>
      <xdr:row>16</xdr:row>
      <xdr:rowOff>161925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2A662A4-5C55-4675-99E8-3BA6D092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3219450"/>
          <a:ext cx="8763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323850</xdr:colOff>
      <xdr:row>6</xdr:row>
      <xdr:rowOff>76200</xdr:rowOff>
    </xdr:from>
    <xdr:ext cx="1098121" cy="3397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323F2498-AC27-47D0-9D2C-59D194903CD4}"/>
                </a:ext>
              </a:extLst>
            </xdr:cNvPr>
            <xdr:cNvSpPr txBox="1"/>
          </xdr:nvSpPr>
          <xdr:spPr>
            <a:xfrm>
              <a:off x="13125450" y="1219200"/>
              <a:ext cx="1098121" cy="3397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𝑝𝑟𝑜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𝑗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sub>
                    </m:sSub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num>
                      <m:den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𝑢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323F2498-AC27-47D0-9D2C-59D194903CD4}"/>
                </a:ext>
              </a:extLst>
            </xdr:cNvPr>
            <xdr:cNvSpPr txBox="1"/>
          </xdr:nvSpPr>
          <xdr:spPr>
            <a:xfrm>
              <a:off x="13125450" y="1219200"/>
              <a:ext cx="1098121" cy="3397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𝑝𝑟𝑜𝑗_𝑢 (𝑣)=(𝑢^𝑇 𝑣)/(𝑢^𝑇 𝑢) 𝑢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17</xdr:col>
      <xdr:colOff>533400</xdr:colOff>
      <xdr:row>4</xdr:row>
      <xdr:rowOff>104775</xdr:rowOff>
    </xdr:from>
    <xdr:ext cx="573234" cy="3397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83D34772-50BF-4154-94AF-B9F5688C6EA2}"/>
                </a:ext>
              </a:extLst>
            </xdr:cNvPr>
            <xdr:cNvSpPr txBox="1"/>
          </xdr:nvSpPr>
          <xdr:spPr>
            <a:xfrm>
              <a:off x="10896600" y="866775"/>
              <a:ext cx="573234" cy="3397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𝑃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𝑢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 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</m:num>
                      <m:den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83D34772-50BF-4154-94AF-B9F5688C6EA2}"/>
                </a:ext>
              </a:extLst>
            </xdr:cNvPr>
            <xdr:cNvSpPr txBox="1"/>
          </xdr:nvSpPr>
          <xdr:spPr>
            <a:xfrm>
              <a:off x="10896600" y="866775"/>
              <a:ext cx="573234" cy="3397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𝑃=〖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𝑢 </a:t>
              </a:r>
              <a:r>
                <a:rPr lang="en-GB" sz="1100" b="0" i="0">
                  <a:latin typeface="Cambria Math" panose="02040503050406030204" pitchFamily="18" charset="0"/>
                </a:rPr>
                <a:t>𝑢〗^𝑇/(𝑢^𝑇 𝑢)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20</xdr:col>
      <xdr:colOff>19050</xdr:colOff>
      <xdr:row>0</xdr:row>
      <xdr:rowOff>47625</xdr:rowOff>
    </xdr:from>
    <xdr:ext cx="1344534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A1AE121E-5A1C-4244-9D22-FDD344A8850F}"/>
                </a:ext>
              </a:extLst>
            </xdr:cNvPr>
            <xdr:cNvSpPr txBox="1"/>
          </xdr:nvSpPr>
          <xdr:spPr>
            <a:xfrm>
              <a:off x="12211050" y="47625"/>
              <a:ext cx="13445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𝑃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∙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𝑣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𝑝𝑟𝑜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𝑗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sub>
                    </m:sSub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A1AE121E-5A1C-4244-9D22-FDD344A8850F}"/>
                </a:ext>
              </a:extLst>
            </xdr:cNvPr>
            <xdr:cNvSpPr txBox="1"/>
          </xdr:nvSpPr>
          <xdr:spPr>
            <a:xfrm>
              <a:off x="12211050" y="47625"/>
              <a:ext cx="13445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𝑣_1=𝑃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</a:t>
              </a:r>
              <a:r>
                <a:rPr lang="en-GB" sz="1100" b="0" i="0">
                  <a:latin typeface="Cambria Math" panose="02040503050406030204" pitchFamily="18" charset="0"/>
                </a:rPr>
                <a:t>𝑣=𝑝𝑟𝑜𝑗_𝑢 (𝑣)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24</xdr:col>
      <xdr:colOff>66675</xdr:colOff>
      <xdr:row>1</xdr:row>
      <xdr:rowOff>9525</xdr:rowOff>
    </xdr:from>
    <xdr:ext cx="737446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7323BD8-93A1-480C-9EAD-FFBF8628022D}"/>
                </a:ext>
              </a:extLst>
            </xdr:cNvPr>
            <xdr:cNvSpPr txBox="1"/>
          </xdr:nvSpPr>
          <xdr:spPr>
            <a:xfrm>
              <a:off x="14697075" y="200025"/>
              <a:ext cx="73744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𝑣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7323BD8-93A1-480C-9EAD-FFBF8628022D}"/>
                </a:ext>
              </a:extLst>
            </xdr:cNvPr>
            <xdr:cNvSpPr txBox="1"/>
          </xdr:nvSpPr>
          <xdr:spPr>
            <a:xfrm>
              <a:off x="14697075" y="200025"/>
              <a:ext cx="73744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𝑣_2=𝑣−𝑣_1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24</xdr:col>
      <xdr:colOff>85725</xdr:colOff>
      <xdr:row>13</xdr:row>
      <xdr:rowOff>19050</xdr:rowOff>
    </xdr:from>
    <xdr:ext cx="515013" cy="1772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502DB2B9-B608-4860-9650-5146BE3B1895}"/>
                </a:ext>
              </a:extLst>
            </xdr:cNvPr>
            <xdr:cNvSpPr txBox="1"/>
          </xdr:nvSpPr>
          <xdr:spPr>
            <a:xfrm>
              <a:off x="14716125" y="2495550"/>
              <a:ext cx="515013" cy="1772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p>
                    <m:r>
                      <a:rPr lang="en-GB" sz="1100" b="0" i="1">
                        <a:latin typeface="Cambria Math" panose="02040503050406030204" pitchFamily="18" charset="0"/>
                      </a:rPr>
                      <m:t>𝑟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=0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502DB2B9-B608-4860-9650-5146BE3B1895}"/>
                </a:ext>
              </a:extLst>
            </xdr:cNvPr>
            <xdr:cNvSpPr txBox="1"/>
          </xdr:nvSpPr>
          <xdr:spPr>
            <a:xfrm>
              <a:off x="14716125" y="2495550"/>
              <a:ext cx="515013" cy="1772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𝑢^𝑇 𝑟=0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133350</xdr:colOff>
      <xdr:row>12</xdr:row>
      <xdr:rowOff>95250</xdr:rowOff>
    </xdr:from>
    <xdr:ext cx="411330" cy="3451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D6D1576D-8E5F-423B-982E-1735F363FC2B}"/>
                </a:ext>
              </a:extLst>
            </xdr:cNvPr>
            <xdr:cNvSpPr txBox="1"/>
          </xdr:nvSpPr>
          <xdr:spPr>
            <a:xfrm>
              <a:off x="133350" y="2381250"/>
              <a:ext cx="411330" cy="3451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∙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𝑣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)</m:t>
                        </m:r>
                      </m:num>
                      <m:den>
                        <m:sSup>
                          <m:sSup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begChr m:val="‖"/>
                                <m:endChr m:val="‖"/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𝑢</m:t>
                                </m:r>
                              </m:e>
                            </m:d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D6D1576D-8E5F-423B-982E-1735F363FC2B}"/>
                </a:ext>
              </a:extLst>
            </xdr:cNvPr>
            <xdr:cNvSpPr txBox="1"/>
          </xdr:nvSpPr>
          <xdr:spPr>
            <a:xfrm>
              <a:off x="133350" y="2381250"/>
              <a:ext cx="411330" cy="3451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(</a:t>
              </a:r>
              <a:r>
                <a:rPr lang="en-GB" sz="1100" b="0" i="0">
                  <a:latin typeface="Cambria Math" panose="02040503050406030204" pitchFamily="18" charset="0"/>
                </a:rPr>
                <a:t>(𝑢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∙𝑣))/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‖𝑢‖^</a:t>
              </a:r>
              <a:r>
                <a:rPr lang="en-GB" sz="1100" b="0" i="0">
                  <a:latin typeface="Cambria Math" panose="02040503050406030204" pitchFamily="18" charset="0"/>
                </a:rPr>
                <a:t>2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14</xdr:col>
      <xdr:colOff>47625</xdr:colOff>
      <xdr:row>19</xdr:row>
      <xdr:rowOff>0</xdr:rowOff>
    </xdr:from>
    <xdr:ext cx="1438476" cy="1238423"/>
    <xdr:pic>
      <xdr:nvPicPr>
        <xdr:cNvPr id="13" name="Picture 12">
          <a:extLst>
            <a:ext uri="{FF2B5EF4-FFF2-40B4-BE49-F238E27FC236}">
              <a16:creationId xmlns:a16="http://schemas.microsoft.com/office/drawing/2014/main" id="{4AFE75FA-9D0D-479D-80F9-0990D17C5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82025" y="3619500"/>
          <a:ext cx="1438476" cy="1238423"/>
        </a:xfrm>
        <a:prstGeom prst="rect">
          <a:avLst/>
        </a:prstGeom>
      </xdr:spPr>
    </xdr:pic>
    <xdr:clientData/>
  </xdr:oneCellAnchor>
  <xdr:oneCellAnchor>
    <xdr:from>
      <xdr:col>2</xdr:col>
      <xdr:colOff>466725</xdr:colOff>
      <xdr:row>2</xdr:row>
      <xdr:rowOff>19050</xdr:rowOff>
    </xdr:from>
    <xdr:ext cx="840679" cy="3451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57D1AC70-ABF6-4677-BC0C-ACBDEDCB26E5}"/>
                </a:ext>
              </a:extLst>
            </xdr:cNvPr>
            <xdr:cNvSpPr txBox="1"/>
          </xdr:nvSpPr>
          <xdr:spPr>
            <a:xfrm>
              <a:off x="1685925" y="400050"/>
              <a:ext cx="840679" cy="3451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∙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𝑣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)</m:t>
                        </m:r>
                      </m:num>
                      <m:den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begChr m:val="‖"/>
                                <m:endChr m:val="‖"/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𝑢</m:t>
                                </m:r>
                              </m:e>
                            </m:d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</a:rPr>
                      <m:t>𝑢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57D1AC70-ABF6-4677-BC0C-ACBDEDCB26E5}"/>
                </a:ext>
              </a:extLst>
            </xdr:cNvPr>
            <xdr:cNvSpPr txBox="1"/>
          </xdr:nvSpPr>
          <xdr:spPr>
            <a:xfrm>
              <a:off x="1685925" y="400050"/>
              <a:ext cx="840679" cy="34515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𝑣_1=((𝑢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∙𝑣))/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‖𝑢‖^</a:t>
              </a:r>
              <a:r>
                <a:rPr lang="en-GB" sz="1100" b="0" i="0">
                  <a:latin typeface="Cambria Math" panose="02040503050406030204" pitchFamily="18" charset="0"/>
                </a:rPr>
                <a:t>2  𝑢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</xdr:col>
      <xdr:colOff>66675</xdr:colOff>
      <xdr:row>0</xdr:row>
      <xdr:rowOff>142875</xdr:rowOff>
    </xdr:from>
    <xdr:ext cx="737446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9C7F52E7-8EFC-4725-B84B-26ADFB8C3F63}"/>
                </a:ext>
              </a:extLst>
            </xdr:cNvPr>
            <xdr:cNvSpPr txBox="1"/>
          </xdr:nvSpPr>
          <xdr:spPr>
            <a:xfrm>
              <a:off x="3724275" y="142875"/>
              <a:ext cx="73744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𝑣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9C7F52E7-8EFC-4725-B84B-26ADFB8C3F63}"/>
                </a:ext>
              </a:extLst>
            </xdr:cNvPr>
            <xdr:cNvSpPr txBox="1"/>
          </xdr:nvSpPr>
          <xdr:spPr>
            <a:xfrm>
              <a:off x="3724275" y="142875"/>
              <a:ext cx="737446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𝑣_2=𝑣−𝑣_1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9525</xdr:colOff>
      <xdr:row>0</xdr:row>
      <xdr:rowOff>133350</xdr:rowOff>
    </xdr:from>
    <xdr:ext cx="764697" cy="3129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3055F070-A384-40E4-BDC1-DD5E50E82B9F}"/>
                </a:ext>
              </a:extLst>
            </xdr:cNvPr>
            <xdr:cNvSpPr txBox="1"/>
          </xdr:nvSpPr>
          <xdr:spPr>
            <a:xfrm>
              <a:off x="4886325" y="133350"/>
              <a:ext cx="764697" cy="3129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∙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𝑢</m:t>
                        </m:r>
                      </m:num>
                      <m:den>
                        <m:d>
                          <m:dPr>
                            <m:begChr m:val="‖"/>
                            <m:endChr m:val="‖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𝑢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3055F070-A384-40E4-BDC1-DD5E50E82B9F}"/>
                </a:ext>
              </a:extLst>
            </xdr:cNvPr>
            <xdr:cNvSpPr txBox="1"/>
          </xdr:nvSpPr>
          <xdr:spPr>
            <a:xfrm>
              <a:off x="4886325" y="133350"/>
              <a:ext cx="764697" cy="3129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𝑣_1 ‖=(𝑣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∙𝑢)/‖</a:t>
              </a:r>
              <a:r>
                <a:rPr lang="en-GB" sz="1100" b="0" i="0">
                  <a:latin typeface="Cambria Math" panose="02040503050406030204" pitchFamily="18" charset="0"/>
                </a:rPr>
                <a:t>𝑢‖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561975</xdr:colOff>
      <xdr:row>0</xdr:row>
      <xdr:rowOff>171450</xdr:rowOff>
    </xdr:from>
    <xdr:ext cx="1055032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B4ACA96B-5535-426C-834A-6B2E59E423A2}"/>
                </a:ext>
              </a:extLst>
            </xdr:cNvPr>
            <xdr:cNvSpPr txBox="1"/>
          </xdr:nvSpPr>
          <xdr:spPr>
            <a:xfrm>
              <a:off x="6048375" y="171450"/>
              <a:ext cx="1055032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‖"/>
                        <m:endChr m:val="‖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</m:d>
                    <m:func>
                      <m:func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GB" sz="1100" b="0" i="0">
                            <a:latin typeface="Cambria Math" panose="02040503050406030204" pitchFamily="18" charset="0"/>
                          </a:rPr>
                          <m:t>cos</m:t>
                        </m:r>
                      </m:fName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𝜃</m:t>
                        </m:r>
                      </m:e>
                    </m:fun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B4ACA96B-5535-426C-834A-6B2E59E423A2}"/>
                </a:ext>
              </a:extLst>
            </xdr:cNvPr>
            <xdr:cNvSpPr txBox="1"/>
          </xdr:nvSpPr>
          <xdr:spPr>
            <a:xfrm>
              <a:off x="6048375" y="171450"/>
              <a:ext cx="1055032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𝑣_1 ‖=‖𝑣‖  cos⁡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𝜃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</xdr:col>
      <xdr:colOff>552450</xdr:colOff>
      <xdr:row>5</xdr:row>
      <xdr:rowOff>171450</xdr:rowOff>
    </xdr:from>
    <xdr:ext cx="748475" cy="3129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27443A36-AEE2-44A9-8CAE-52E3E26C012C}"/>
                </a:ext>
              </a:extLst>
            </xdr:cNvPr>
            <xdr:cNvSpPr txBox="1"/>
          </xdr:nvSpPr>
          <xdr:spPr>
            <a:xfrm>
              <a:off x="4210050" y="1123950"/>
              <a:ext cx="748475" cy="3129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GB" sz="1100" i="0">
                            <a:latin typeface="Cambria Math" panose="02040503050406030204" pitchFamily="18" charset="0"/>
                          </a:rPr>
                          <m:t>cos</m:t>
                        </m:r>
                      </m:fName>
                      <m:e>
                        <m:r>
                          <a:rPr lang="en-GB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𝜃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=</m:t>
                        </m:r>
                        <m:f>
                          <m:f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𝑣</m:t>
                                </m:r>
                              </m:e>
                              <m:sub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𝑐</m:t>
                                </m:r>
                              </m:sub>
                            </m:sSub>
                          </m:num>
                          <m:den>
                            <m:d>
                              <m:dPr>
                                <m:begChr m:val="‖"/>
                                <m:endChr m:val="‖"/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𝑣</m:t>
                                </m:r>
                              </m:e>
                            </m:d>
                          </m:den>
                        </m:f>
                      </m:e>
                    </m:fun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27443A36-AEE2-44A9-8CAE-52E3E26C012C}"/>
                </a:ext>
              </a:extLst>
            </xdr:cNvPr>
            <xdr:cNvSpPr txBox="1"/>
          </xdr:nvSpPr>
          <xdr:spPr>
            <a:xfrm>
              <a:off x="4210050" y="1123950"/>
              <a:ext cx="748475" cy="3129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cos⁡〖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𝜃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=𝑣_𝑐/‖𝑣‖ 〗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133350</xdr:colOff>
      <xdr:row>2</xdr:row>
      <xdr:rowOff>19050</xdr:rowOff>
    </xdr:from>
    <xdr:ext cx="313034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B9CE9FFF-E06F-41F9-91AB-8A6CF82E9A48}"/>
                </a:ext>
              </a:extLst>
            </xdr:cNvPr>
            <xdr:cNvSpPr txBox="1"/>
          </xdr:nvSpPr>
          <xdr:spPr>
            <a:xfrm>
              <a:off x="5010150" y="400050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B9CE9FFF-E06F-41F9-91AB-8A6CF82E9A48}"/>
                </a:ext>
              </a:extLst>
            </xdr:cNvPr>
            <xdr:cNvSpPr txBox="1"/>
          </xdr:nvSpPr>
          <xdr:spPr>
            <a:xfrm>
              <a:off x="5010150" y="400050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𝑣_1 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180975</xdr:colOff>
      <xdr:row>2</xdr:row>
      <xdr:rowOff>9525</xdr:rowOff>
    </xdr:from>
    <xdr:ext cx="313034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36FD76D4-E5C7-411C-838C-2E26AE7100F8}"/>
                </a:ext>
              </a:extLst>
            </xdr:cNvPr>
            <xdr:cNvSpPr txBox="1"/>
          </xdr:nvSpPr>
          <xdr:spPr>
            <a:xfrm>
              <a:off x="6276975" y="390525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36FD76D4-E5C7-411C-838C-2E26AE7100F8}"/>
                </a:ext>
              </a:extLst>
            </xdr:cNvPr>
            <xdr:cNvSpPr txBox="1"/>
          </xdr:nvSpPr>
          <xdr:spPr>
            <a:xfrm>
              <a:off x="6276975" y="390525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𝑣_1 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123825</xdr:colOff>
      <xdr:row>2</xdr:row>
      <xdr:rowOff>19050</xdr:rowOff>
    </xdr:from>
    <xdr:ext cx="313034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C9C3F6B4-32B8-4BDB-8B54-C772E149B8A1}"/>
                </a:ext>
              </a:extLst>
            </xdr:cNvPr>
            <xdr:cNvSpPr txBox="1"/>
          </xdr:nvSpPr>
          <xdr:spPr>
            <a:xfrm>
              <a:off x="7439025" y="400050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C9C3F6B4-32B8-4BDB-8B54-C772E149B8A1}"/>
                </a:ext>
              </a:extLst>
            </xdr:cNvPr>
            <xdr:cNvSpPr txBox="1"/>
          </xdr:nvSpPr>
          <xdr:spPr>
            <a:xfrm>
              <a:off x="7439025" y="400050"/>
              <a:ext cx="313034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𝑣_1 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</xdr:col>
      <xdr:colOff>514350</xdr:colOff>
      <xdr:row>10</xdr:row>
      <xdr:rowOff>38100</xdr:rowOff>
    </xdr:from>
    <xdr:ext cx="1381083" cy="177228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2" name="TextBox 21">
              <a:extLst>
                <a:ext uri="{FF2B5EF4-FFF2-40B4-BE49-F238E27FC236}">
                  <a16:creationId xmlns:a16="http://schemas.microsoft.com/office/drawing/2014/main" id="{8D8C7A76-B7E6-4793-85C5-5AE20EA9E118}"/>
                </a:ext>
              </a:extLst>
            </xdr:cNvPr>
            <xdr:cNvSpPr txBox="1"/>
          </xdr:nvSpPr>
          <xdr:spPr>
            <a:xfrm>
              <a:off x="1943100" y="2076450"/>
              <a:ext cx="1381083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𝑣</m:t>
                                </m:r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sz="1100" b="0" i="1">
                        <a:latin typeface="Cambria Math" panose="02040503050406030204" pitchFamily="18" charset="0"/>
                      </a:rPr>
                      <m:t>+</m:t>
                    </m:r>
                    <m:sSup>
                      <m:sSupPr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𝑣</m:t>
                                </m:r>
                              </m:e>
                              <m:sub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e>
                        </m:d>
                      </m:e>
                      <m:sup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22" name="TextBox 21">
              <a:extLst>
                <a:ext uri="{FF2B5EF4-FFF2-40B4-BE49-F238E27FC236}">
                  <a16:creationId xmlns:a16="http://schemas.microsoft.com/office/drawing/2014/main" id="{8D8C7A76-B7E6-4793-85C5-5AE20EA9E118}"/>
                </a:ext>
              </a:extLst>
            </xdr:cNvPr>
            <xdr:cNvSpPr txBox="1"/>
          </xdr:nvSpPr>
          <xdr:spPr>
            <a:xfrm>
              <a:off x="1943100" y="2076450"/>
              <a:ext cx="1381083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𝑣‖^2=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‖𝑣_1 ‖^</a:t>
              </a:r>
              <a:r>
                <a:rPr lang="en-GB" sz="1100" b="0" i="0">
                  <a:latin typeface="Cambria Math" panose="02040503050406030204" pitchFamily="18" charset="0"/>
                </a:rPr>
                <a:t>2+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‖𝑣_2 ‖^2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257175</xdr:colOff>
      <xdr:row>1</xdr:row>
      <xdr:rowOff>9525</xdr:rowOff>
    </xdr:from>
    <xdr:ext cx="105477" cy="1867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AA43EFF-3B01-42D6-BF34-4BBAE1A6D0C8}"/>
                </a:ext>
              </a:extLst>
            </xdr:cNvPr>
            <xdr:cNvSpPr txBox="1"/>
          </xdr:nvSpPr>
          <xdr:spPr>
            <a:xfrm>
              <a:off x="4524375" y="20002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AA43EFF-3B01-42D6-BF34-4BBAE1A6D0C8}"/>
                </a:ext>
              </a:extLst>
            </xdr:cNvPr>
            <xdr:cNvSpPr txBox="1"/>
          </xdr:nvSpPr>
          <xdr:spPr>
            <a:xfrm>
              <a:off x="4524375" y="20002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𝑏 ̂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17</xdr:col>
      <xdr:colOff>381000</xdr:colOff>
      <xdr:row>4</xdr:row>
      <xdr:rowOff>101585</xdr:rowOff>
    </xdr:from>
    <xdr:to>
      <xdr:col>22</xdr:col>
      <xdr:colOff>457636</xdr:colOff>
      <xdr:row>19</xdr:row>
      <xdr:rowOff>76290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D1DF116D-C7F8-4968-B1B8-7565396C8E4E}"/>
            </a:ext>
          </a:extLst>
        </xdr:cNvPr>
        <xdr:cNvGrpSpPr/>
      </xdr:nvGrpSpPr>
      <xdr:grpSpPr>
        <a:xfrm>
          <a:off x="10744200" y="939785"/>
          <a:ext cx="3124636" cy="2984605"/>
          <a:chOff x="1828800" y="3486150"/>
          <a:chExt cx="3124636" cy="2857899"/>
        </a:xfrm>
      </xdr:grpSpPr>
      <xdr:pic>
        <xdr:nvPicPr>
          <xdr:cNvPr id="4" name="Picture 3">
            <a:extLst>
              <a:ext uri="{FF2B5EF4-FFF2-40B4-BE49-F238E27FC236}">
                <a16:creationId xmlns:a16="http://schemas.microsoft.com/office/drawing/2014/main" id="{5688EF31-01D1-26EB-658C-E7D22D96242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828800" y="3486150"/>
            <a:ext cx="3124636" cy="2857899"/>
          </a:xfrm>
          <a:prstGeom prst="rect">
            <a:avLst/>
          </a:prstGeom>
        </xdr:spPr>
      </xdr:pic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EAE877CF-1DC0-7CAE-73BD-1A44CA255314}"/>
              </a:ext>
            </a:extLst>
          </xdr:cNvPr>
          <xdr:cNvSpPr txBox="1"/>
        </xdr:nvSpPr>
        <xdr:spPr>
          <a:xfrm>
            <a:off x="3571875" y="4162425"/>
            <a:ext cx="260008" cy="25332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100"/>
              <a:t>A</a:t>
            </a:r>
          </a:p>
        </xdr:txBody>
      </xdr:sp>
    </xdr:grpSp>
    <xdr:clientData/>
  </xdr:twoCellAnchor>
  <xdr:oneCellAnchor>
    <xdr:from>
      <xdr:col>25</xdr:col>
      <xdr:colOff>0</xdr:colOff>
      <xdr:row>6</xdr:row>
      <xdr:rowOff>0</xdr:rowOff>
    </xdr:from>
    <xdr:ext cx="3381847" cy="2848373"/>
    <xdr:pic>
      <xdr:nvPicPr>
        <xdr:cNvPr id="6" name="Picture 5">
          <a:extLst>
            <a:ext uri="{FF2B5EF4-FFF2-40B4-BE49-F238E27FC236}">
              <a16:creationId xmlns:a16="http://schemas.microsoft.com/office/drawing/2014/main" id="{39A1EFE4-1155-4C8F-BC5A-452307345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00" y="1143000"/>
          <a:ext cx="3381847" cy="2848373"/>
        </a:xfrm>
        <a:prstGeom prst="rect">
          <a:avLst/>
        </a:prstGeom>
      </xdr:spPr>
    </xdr:pic>
    <xdr:clientData/>
  </xdr:oneCellAnchor>
  <xdr:oneCellAnchor>
    <xdr:from>
      <xdr:col>11</xdr:col>
      <xdr:colOff>323850</xdr:colOff>
      <xdr:row>7</xdr:row>
      <xdr:rowOff>28575</xdr:rowOff>
    </xdr:from>
    <xdr:ext cx="105477" cy="1867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4A85272-A856-4E73-82E2-6B3F656650D5}"/>
                </a:ext>
              </a:extLst>
            </xdr:cNvPr>
            <xdr:cNvSpPr txBox="1"/>
          </xdr:nvSpPr>
          <xdr:spPr>
            <a:xfrm>
              <a:off x="7029450" y="136207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4A85272-A856-4E73-82E2-6B3F656650D5}"/>
                </a:ext>
              </a:extLst>
            </xdr:cNvPr>
            <xdr:cNvSpPr txBox="1"/>
          </xdr:nvSpPr>
          <xdr:spPr>
            <a:xfrm>
              <a:off x="7029450" y="136207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𝑏 ̂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</xdr:col>
      <xdr:colOff>114300</xdr:colOff>
      <xdr:row>1</xdr:row>
      <xdr:rowOff>28575</xdr:rowOff>
    </xdr:from>
    <xdr:ext cx="105477" cy="1867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B63FB905-33AC-4D0D-AB73-FF04CD1CEEB7}"/>
                </a:ext>
              </a:extLst>
            </xdr:cNvPr>
            <xdr:cNvSpPr txBox="1"/>
          </xdr:nvSpPr>
          <xdr:spPr>
            <a:xfrm>
              <a:off x="3771900" y="21907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B63FB905-33AC-4D0D-AB73-FF04CD1CEEB7}"/>
                </a:ext>
              </a:extLst>
            </xdr:cNvPr>
            <xdr:cNvSpPr txBox="1"/>
          </xdr:nvSpPr>
          <xdr:spPr>
            <a:xfrm>
              <a:off x="3771900" y="21907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𝑏 ̂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5</xdr:col>
      <xdr:colOff>28575</xdr:colOff>
      <xdr:row>16</xdr:row>
      <xdr:rowOff>9525</xdr:rowOff>
    </xdr:from>
    <xdr:ext cx="105477" cy="1867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BF1892ED-7894-4F5D-8F53-86D3EFFD95C1}"/>
                </a:ext>
              </a:extLst>
            </xdr:cNvPr>
            <xdr:cNvSpPr txBox="1"/>
          </xdr:nvSpPr>
          <xdr:spPr>
            <a:xfrm>
              <a:off x="3076575" y="305752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BF1892ED-7894-4F5D-8F53-86D3EFFD95C1}"/>
                </a:ext>
              </a:extLst>
            </xdr:cNvPr>
            <xdr:cNvSpPr txBox="1"/>
          </xdr:nvSpPr>
          <xdr:spPr>
            <a:xfrm>
              <a:off x="3076575" y="3057525"/>
              <a:ext cx="105477" cy="1867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𝑏 ̂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</xdr:col>
      <xdr:colOff>57150</xdr:colOff>
      <xdr:row>2</xdr:row>
      <xdr:rowOff>19050</xdr:rowOff>
    </xdr:from>
    <xdr:to>
      <xdr:col>1</xdr:col>
      <xdr:colOff>542925</xdr:colOff>
      <xdr:row>5</xdr:row>
      <xdr:rowOff>38100</xdr:rowOff>
    </xdr:to>
    <xdr:sp macro="" textlink="">
      <xdr:nvSpPr>
        <xdr:cNvPr id="10" name="Double Bracket 9">
          <a:extLst>
            <a:ext uri="{FF2B5EF4-FFF2-40B4-BE49-F238E27FC236}">
              <a16:creationId xmlns:a16="http://schemas.microsoft.com/office/drawing/2014/main" id="{35479AD0-4B37-40C6-A008-4F5C3A68E0BE}"/>
            </a:ext>
          </a:extLst>
        </xdr:cNvPr>
        <xdr:cNvSpPr/>
      </xdr:nvSpPr>
      <xdr:spPr>
        <a:xfrm>
          <a:off x="666750" y="400050"/>
          <a:ext cx="485775" cy="5905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161925</xdr:colOff>
      <xdr:row>2</xdr:row>
      <xdr:rowOff>28575</xdr:rowOff>
    </xdr:from>
    <xdr:to>
      <xdr:col>3</xdr:col>
      <xdr:colOff>457200</xdr:colOff>
      <xdr:row>5</xdr:row>
      <xdr:rowOff>47625</xdr:rowOff>
    </xdr:to>
    <xdr:sp macro="" textlink="">
      <xdr:nvSpPr>
        <xdr:cNvPr id="11" name="Double Bracket 10">
          <a:extLst>
            <a:ext uri="{FF2B5EF4-FFF2-40B4-BE49-F238E27FC236}">
              <a16:creationId xmlns:a16="http://schemas.microsoft.com/office/drawing/2014/main" id="{01C0035E-467A-49A4-A113-65AC46CA5C62}"/>
            </a:ext>
          </a:extLst>
        </xdr:cNvPr>
        <xdr:cNvSpPr/>
      </xdr:nvSpPr>
      <xdr:spPr>
        <a:xfrm>
          <a:off x="1381125" y="409575"/>
          <a:ext cx="904875" cy="5905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17</xdr:col>
      <xdr:colOff>95250</xdr:colOff>
      <xdr:row>6</xdr:row>
      <xdr:rowOff>171450</xdr:rowOff>
    </xdr:from>
    <xdr:to>
      <xdr:col>23</xdr:col>
      <xdr:colOff>228600</xdr:colOff>
      <xdr:row>12</xdr:row>
      <xdr:rowOff>114300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3F5EA580-8FAC-4E6B-8106-5561811D4F55}"/>
            </a:ext>
          </a:extLst>
        </xdr:cNvPr>
        <xdr:cNvCxnSpPr/>
      </xdr:nvCxnSpPr>
      <xdr:spPr>
        <a:xfrm>
          <a:off x="10458450" y="1314450"/>
          <a:ext cx="3790950" cy="1085850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352425</xdr:colOff>
      <xdr:row>5</xdr:row>
      <xdr:rowOff>180975</xdr:rowOff>
    </xdr:from>
    <xdr:to>
      <xdr:col>22</xdr:col>
      <xdr:colOff>314325</xdr:colOff>
      <xdr:row>20</xdr:row>
      <xdr:rowOff>76200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D3E3959E-A4A7-4549-8BA8-8E1398FDFA80}"/>
            </a:ext>
          </a:extLst>
        </xdr:cNvPr>
        <xdr:cNvCxnSpPr/>
      </xdr:nvCxnSpPr>
      <xdr:spPr>
        <a:xfrm flipV="1">
          <a:off x="10715625" y="1133475"/>
          <a:ext cx="3009900" cy="2752725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295275</xdr:colOff>
      <xdr:row>1</xdr:row>
      <xdr:rowOff>142875</xdr:rowOff>
    </xdr:from>
    <xdr:to>
      <xdr:col>21</xdr:col>
      <xdr:colOff>419100</xdr:colOff>
      <xdr:row>21</xdr:row>
      <xdr:rowOff>171450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2389F55D-DA58-4CC7-9805-2002B1E6FFB3}"/>
            </a:ext>
          </a:extLst>
        </xdr:cNvPr>
        <xdr:cNvCxnSpPr/>
      </xdr:nvCxnSpPr>
      <xdr:spPr>
        <a:xfrm>
          <a:off x="12487275" y="333375"/>
          <a:ext cx="733425" cy="3838575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428625</xdr:colOff>
      <xdr:row>11</xdr:row>
      <xdr:rowOff>47625</xdr:rowOff>
    </xdr:from>
    <xdr:to>
      <xdr:col>30</xdr:col>
      <xdr:colOff>495300</xdr:colOff>
      <xdr:row>18</xdr:row>
      <xdr:rowOff>38100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4F864EFD-8003-45C3-8859-E214D2C091D1}"/>
            </a:ext>
          </a:extLst>
        </xdr:cNvPr>
        <xdr:cNvCxnSpPr/>
      </xdr:nvCxnSpPr>
      <xdr:spPr>
        <a:xfrm flipV="1">
          <a:off x="15059025" y="2143125"/>
          <a:ext cx="3724275" cy="1323975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133350</xdr:colOff>
      <xdr:row>2</xdr:row>
      <xdr:rowOff>123825</xdr:rowOff>
    </xdr:from>
    <xdr:to>
      <xdr:col>29</xdr:col>
      <xdr:colOff>171450</xdr:colOff>
      <xdr:row>21</xdr:row>
      <xdr:rowOff>142875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DD42C0E-58A7-427B-A921-0A0892D1A81C}"/>
            </a:ext>
          </a:extLst>
        </xdr:cNvPr>
        <xdr:cNvCxnSpPr/>
      </xdr:nvCxnSpPr>
      <xdr:spPr>
        <a:xfrm flipH="1">
          <a:off x="17811750" y="504825"/>
          <a:ext cx="38100" cy="3638550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114300</xdr:colOff>
      <xdr:row>13</xdr:row>
      <xdr:rowOff>19050</xdr:rowOff>
    </xdr:from>
    <xdr:to>
      <xdr:col>31</xdr:col>
      <xdr:colOff>95250</xdr:colOff>
      <xdr:row>13</xdr:row>
      <xdr:rowOff>66675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7307FB17-11DE-403D-B81A-54DB72268D82}"/>
            </a:ext>
          </a:extLst>
        </xdr:cNvPr>
        <xdr:cNvCxnSpPr/>
      </xdr:nvCxnSpPr>
      <xdr:spPr>
        <a:xfrm flipV="1">
          <a:off x="14744700" y="2495550"/>
          <a:ext cx="4248150" cy="47625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Users/Charles/Documents/A%20Real%20Statistics%202019/Spreadsheets/Rel%206.2%20testing%202.xlsx" TargetMode="External"/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rank\AppData\Roaming\Microsoft\AddIns\XRealStats.xlam" TargetMode="External"/><Relationship Id="rId1" Type="http://schemas.openxmlformats.org/officeDocument/2006/relationships/externalLinkPath" Target="file:///C:\Users\brank\AppData\Roaming\Microsoft\AddIn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TRACE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2F9CC-0183-4628-8C9C-AA950DD06E0E}">
  <dimension ref="A1:AG30"/>
  <sheetViews>
    <sheetView zoomScale="98" zoomScaleNormal="98" workbookViewId="0"/>
  </sheetViews>
  <sheetFormatPr defaultRowHeight="15" x14ac:dyDescent="0.25"/>
  <cols>
    <col min="8" max="8" width="3.5703125" customWidth="1"/>
    <col min="9" max="15" width="3.28515625" customWidth="1"/>
    <col min="16" max="21" width="3.7109375" customWidth="1"/>
    <col min="33" max="33" width="9.140625" customWidth="1"/>
  </cols>
  <sheetData>
    <row r="1" spans="1:32" x14ac:dyDescent="0.25">
      <c r="A1" t="s">
        <v>14</v>
      </c>
      <c r="W1" t="s">
        <v>24</v>
      </c>
    </row>
    <row r="2" spans="1:32" x14ac:dyDescent="0.25">
      <c r="A2" s="1" t="s">
        <v>12</v>
      </c>
      <c r="B2" s="1" t="s">
        <v>11</v>
      </c>
      <c r="C2" s="1"/>
      <c r="D2" s="1" t="s">
        <v>23</v>
      </c>
      <c r="E2" s="1"/>
      <c r="F2" s="1"/>
      <c r="G2" s="1"/>
      <c r="W2" s="24" t="s">
        <v>22</v>
      </c>
      <c r="X2" s="24"/>
      <c r="Z2" s="24" t="s">
        <v>21</v>
      </c>
      <c r="AA2" s="24"/>
      <c r="AC2" s="24" t="s">
        <v>20</v>
      </c>
      <c r="AD2" s="24"/>
    </row>
    <row r="3" spans="1:32" x14ac:dyDescent="0.25">
      <c r="A3" s="1">
        <v>5</v>
      </c>
      <c r="B3" s="1">
        <v>3</v>
      </c>
      <c r="C3" s="1"/>
      <c r="D3" s="1" cm="1">
        <f t="array" ref="D3:D4">A3:A4+B3:B4</f>
        <v>8</v>
      </c>
      <c r="E3" s="1"/>
      <c r="F3" s="1"/>
      <c r="G3" s="1"/>
      <c r="W3" s="1">
        <v>2</v>
      </c>
      <c r="X3" s="1">
        <v>10</v>
      </c>
      <c r="Y3" s="1"/>
      <c r="Z3" s="1">
        <v>8</v>
      </c>
      <c r="AA3" s="1">
        <v>5</v>
      </c>
      <c r="AC3" s="1" cm="1">
        <f t="array" ref="AC3:AD4">W3:X4+Z3:AA4</f>
        <v>10</v>
      </c>
      <c r="AD3" s="1">
        <v>15</v>
      </c>
    </row>
    <row r="4" spans="1:32" x14ac:dyDescent="0.25">
      <c r="A4" s="1">
        <v>1</v>
      </c>
      <c r="B4" s="1">
        <v>4</v>
      </c>
      <c r="C4" s="1"/>
      <c r="D4" s="1">
        <v>5</v>
      </c>
      <c r="E4" s="1"/>
      <c r="F4" s="1"/>
      <c r="G4" s="1"/>
      <c r="W4" s="1">
        <v>20</v>
      </c>
      <c r="X4" s="1">
        <v>15</v>
      </c>
      <c r="Y4" s="1"/>
      <c r="Z4" s="1">
        <v>15</v>
      </c>
      <c r="AA4" s="1">
        <v>25</v>
      </c>
      <c r="AC4" s="1">
        <v>35</v>
      </c>
      <c r="AD4" s="1">
        <v>40</v>
      </c>
    </row>
    <row r="5" spans="1:32" x14ac:dyDescent="0.25">
      <c r="D5" t="str">
        <f ca="1">_xlfn.FORMULATEXT(D3)</f>
        <v>=A3:A4+B3:B4</v>
      </c>
      <c r="AC5" t="str">
        <f ca="1">_xlfn.FORMULATEXT(AC3)</f>
        <v>=W3:X4+Z3:AA4</v>
      </c>
    </row>
    <row r="9" spans="1:32" x14ac:dyDescent="0.25">
      <c r="A9" t="s">
        <v>18</v>
      </c>
      <c r="B9" t="s">
        <v>17</v>
      </c>
      <c r="D9" s="1" t="s">
        <v>16</v>
      </c>
      <c r="E9" s="1"/>
      <c r="F9" s="1"/>
      <c r="G9" s="1"/>
      <c r="W9" t="s">
        <v>3</v>
      </c>
      <c r="Z9" t="s">
        <v>18</v>
      </c>
      <c r="AB9" t="s">
        <v>19</v>
      </c>
    </row>
    <row r="10" spans="1:32" x14ac:dyDescent="0.25">
      <c r="A10" s="1">
        <v>3</v>
      </c>
      <c r="B10" s="1">
        <v>5</v>
      </c>
      <c r="D10" s="1" cm="1">
        <f t="array" ref="D10:D11">A10*B10:B11</f>
        <v>15</v>
      </c>
      <c r="E10" s="1"/>
      <c r="F10" s="1"/>
      <c r="G10" s="1"/>
      <c r="W10" s="1">
        <v>1</v>
      </c>
      <c r="X10" s="1">
        <v>2</v>
      </c>
      <c r="Y10" s="1"/>
      <c r="Z10" s="1">
        <v>10</v>
      </c>
      <c r="AB10" s="1" cm="1">
        <f t="array" ref="AB10:AC11">Z10*W10:X11</f>
        <v>10</v>
      </c>
      <c r="AC10" s="1">
        <v>20</v>
      </c>
    </row>
    <row r="11" spans="1:32" x14ac:dyDescent="0.25">
      <c r="A11" s="1"/>
      <c r="B11" s="1">
        <v>1</v>
      </c>
      <c r="D11" s="1">
        <v>3</v>
      </c>
      <c r="E11" s="1"/>
      <c r="F11" s="1"/>
      <c r="G11" s="1"/>
      <c r="W11" s="1">
        <v>3</v>
      </c>
      <c r="X11" s="1">
        <v>4</v>
      </c>
      <c r="Y11" s="1"/>
      <c r="Z11" s="1"/>
      <c r="AB11" s="1">
        <v>30</v>
      </c>
      <c r="AC11" s="1">
        <v>40</v>
      </c>
    </row>
    <row r="12" spans="1:32" x14ac:dyDescent="0.25">
      <c r="D12" t="str">
        <f ca="1">_xlfn.FORMULATEXT(D10)</f>
        <v>=A10*B10:B11</v>
      </c>
      <c r="AB12" t="str">
        <f ca="1">_xlfn.FORMULATEXT(AB10)</f>
        <v>=Z10*W10:X11</v>
      </c>
    </row>
    <row r="14" spans="1:32" x14ac:dyDescent="0.25">
      <c r="A14" t="s">
        <v>18</v>
      </c>
      <c r="B14" t="s">
        <v>17</v>
      </c>
      <c r="D14" s="1" t="s">
        <v>16</v>
      </c>
      <c r="E14" s="1"/>
      <c r="F14" s="1"/>
      <c r="G14" s="1"/>
    </row>
    <row r="15" spans="1:32" x14ac:dyDescent="0.25">
      <c r="A15" s="1">
        <v>0.5</v>
      </c>
      <c r="B15" s="1">
        <v>5</v>
      </c>
      <c r="D15" s="1" cm="1">
        <f t="array" ref="D15:D16">A15*B15:B16</f>
        <v>2.5</v>
      </c>
      <c r="E15" s="1"/>
      <c r="F15" s="1"/>
      <c r="G15" s="1"/>
    </row>
    <row r="16" spans="1:32" x14ac:dyDescent="0.25">
      <c r="A16" s="1"/>
      <c r="B16" s="1">
        <v>1</v>
      </c>
      <c r="D16" s="1">
        <v>0.5</v>
      </c>
      <c r="E16" s="1"/>
      <c r="F16" s="1"/>
      <c r="G16" s="1"/>
      <c r="W16" s="24" t="s">
        <v>3</v>
      </c>
      <c r="X16" s="24"/>
      <c r="Z16" s="24" t="s">
        <v>2</v>
      </c>
      <c r="AA16" s="24"/>
      <c r="AB16" s="24"/>
      <c r="AD16" s="24" t="s">
        <v>15</v>
      </c>
      <c r="AE16" s="24"/>
      <c r="AF16" s="24"/>
    </row>
    <row r="17" spans="1:33" x14ac:dyDescent="0.25">
      <c r="D17" t="str">
        <f ca="1">_xlfn.FORMULATEXT(D15)</f>
        <v>=A15*B15:B16</v>
      </c>
      <c r="W17" s="1">
        <v>1</v>
      </c>
      <c r="X17" s="1">
        <v>-2</v>
      </c>
      <c r="Z17" s="1">
        <v>1</v>
      </c>
      <c r="AA17" s="1">
        <v>2</v>
      </c>
      <c r="AB17" s="1">
        <v>3</v>
      </c>
      <c r="AD17" s="1" cm="1">
        <f t="array" ref="AD17:AF18">MMULT(W17:X18,Z17:AB18)</f>
        <v>-7</v>
      </c>
      <c r="AE17" s="1">
        <v>-8</v>
      </c>
      <c r="AF17" s="1">
        <v>-9</v>
      </c>
    </row>
    <row r="18" spans="1:33" x14ac:dyDescent="0.25">
      <c r="W18" s="1">
        <v>2</v>
      </c>
      <c r="X18" s="1">
        <v>0</v>
      </c>
      <c r="Z18" s="1">
        <v>4</v>
      </c>
      <c r="AA18" s="1">
        <v>5</v>
      </c>
      <c r="AB18" s="1">
        <v>6</v>
      </c>
      <c r="AD18" s="1">
        <v>2</v>
      </c>
      <c r="AE18" s="1">
        <v>4</v>
      </c>
      <c r="AF18" s="1">
        <v>6</v>
      </c>
    </row>
    <row r="19" spans="1:33" x14ac:dyDescent="0.25">
      <c r="A19" t="s">
        <v>14</v>
      </c>
      <c r="D19" t="s">
        <v>13</v>
      </c>
      <c r="AD19" t="str">
        <f ca="1">_xlfn.FORMULATEXT(AD17)</f>
        <v>=MMULT(W17:X18,Z17:AB18)</v>
      </c>
    </row>
    <row r="20" spans="1:33" x14ac:dyDescent="0.25">
      <c r="A20" s="1" t="s">
        <v>12</v>
      </c>
      <c r="B20" s="1" t="s">
        <v>11</v>
      </c>
      <c r="C20" s="1"/>
      <c r="D20" s="1" t="s">
        <v>10</v>
      </c>
      <c r="E20" s="1"/>
      <c r="F20" s="1"/>
      <c r="G20" s="1"/>
    </row>
    <row r="21" spans="1:33" x14ac:dyDescent="0.25">
      <c r="A21" s="1">
        <v>5</v>
      </c>
      <c r="B21" s="1">
        <v>3</v>
      </c>
      <c r="C21" s="1"/>
      <c r="D21" s="1">
        <f>SUMPRODUCT(A21:A22,B21:B22)</f>
        <v>19</v>
      </c>
      <c r="E21" s="1"/>
      <c r="F21" s="1"/>
      <c r="G21" s="1"/>
      <c r="W21" s="24" t="s">
        <v>3</v>
      </c>
      <c r="X21" s="24"/>
      <c r="Z21" t="s">
        <v>9</v>
      </c>
      <c r="AB21" s="1" t="s">
        <v>8</v>
      </c>
    </row>
    <row r="22" spans="1:33" x14ac:dyDescent="0.25">
      <c r="A22" s="1">
        <v>1</v>
      </c>
      <c r="B22" s="1">
        <v>4</v>
      </c>
      <c r="C22" s="1"/>
      <c r="D22" t="str">
        <f ca="1">_xlfn.FORMULATEXT(D21)</f>
        <v>=SUMPRODUCT(A21:A22,B21:B22)</v>
      </c>
      <c r="W22" s="1">
        <v>2</v>
      </c>
      <c r="X22" s="1">
        <v>3</v>
      </c>
      <c r="Y22" s="1"/>
      <c r="Z22" s="1">
        <v>2</v>
      </c>
      <c r="AB22" s="1" cm="1">
        <f t="array" ref="AB22:AB23">MMULT(W22:X23,Z22:Z23)</f>
        <v>7</v>
      </c>
    </row>
    <row r="23" spans="1:33" x14ac:dyDescent="0.25">
      <c r="C23" s="1" t="s">
        <v>7</v>
      </c>
      <c r="D23" s="1">
        <f>(A21*B21+A22*B22)</f>
        <v>19</v>
      </c>
      <c r="E23" s="1"/>
      <c r="F23" s="1"/>
      <c r="G23" s="1"/>
      <c r="W23" s="1">
        <v>-1</v>
      </c>
      <c r="X23" s="1">
        <v>5</v>
      </c>
      <c r="Y23" s="1"/>
      <c r="Z23" s="1">
        <v>1</v>
      </c>
      <c r="AB23" s="1">
        <v>3</v>
      </c>
    </row>
    <row r="24" spans="1:33" x14ac:dyDescent="0.25">
      <c r="D24" t="str">
        <f ca="1">_xlfn.FORMULATEXT(D23)</f>
        <v>=(A21*B21+A22*B22)</v>
      </c>
      <c r="AB24" t="str">
        <f ca="1">_xlfn.FORMULATEXT(AB22)</f>
        <v>=MMULT(W22:X23,Z22:Z23)</v>
      </c>
    </row>
    <row r="26" spans="1:33" x14ac:dyDescent="0.25">
      <c r="A26" s="1" t="s">
        <v>6</v>
      </c>
      <c r="B26" s="1" t="s">
        <v>5</v>
      </c>
      <c r="D26" s="1" t="s">
        <v>4</v>
      </c>
    </row>
    <row r="27" spans="1:33" x14ac:dyDescent="0.25">
      <c r="A27" s="1">
        <v>-3</v>
      </c>
      <c r="B27" s="1">
        <v>2</v>
      </c>
      <c r="D27" s="1" cm="1">
        <f t="array" ref="D27:D28">4*A27:A28+5*B27:B28</f>
        <v>-2</v>
      </c>
      <c r="W27" s="24" t="s">
        <v>3</v>
      </c>
      <c r="X27" s="24"/>
      <c r="Z27" s="24" t="s">
        <v>2</v>
      </c>
      <c r="AA27" s="24"/>
      <c r="AC27" s="24" t="s">
        <v>1</v>
      </c>
      <c r="AD27" s="24"/>
      <c r="AF27" s="24" t="s">
        <v>0</v>
      </c>
      <c r="AG27" s="24"/>
    </row>
    <row r="28" spans="1:33" x14ac:dyDescent="0.25">
      <c r="A28" s="1">
        <v>2</v>
      </c>
      <c r="B28" s="1">
        <v>1</v>
      </c>
      <c r="D28" s="1">
        <v>13</v>
      </c>
      <c r="W28" s="1">
        <v>1</v>
      </c>
      <c r="X28" s="1">
        <v>2</v>
      </c>
      <c r="Z28" s="1">
        <v>5</v>
      </c>
      <c r="AA28" s="1">
        <v>6</v>
      </c>
      <c r="AC28" s="1" cm="1">
        <f t="array" ref="AC28:AD29">MMULT(W28:X29,Z28:AA29)</f>
        <v>19</v>
      </c>
      <c r="AD28" s="1">
        <v>22</v>
      </c>
      <c r="AF28" s="1" cm="1">
        <f t="array" ref="AF28:AG29">MMULT(Z28:AA29,W28:X29)</f>
        <v>23</v>
      </c>
      <c r="AG28" s="1">
        <v>34</v>
      </c>
    </row>
    <row r="29" spans="1:33" x14ac:dyDescent="0.25">
      <c r="D29" t="str">
        <f ca="1">_xlfn.FORMULATEXT(D27)</f>
        <v>=4*A27:A28+5*B27:B28</v>
      </c>
      <c r="W29" s="1">
        <v>3</v>
      </c>
      <c r="X29" s="1">
        <v>4</v>
      </c>
      <c r="Z29" s="1">
        <v>7</v>
      </c>
      <c r="AA29" s="1">
        <v>8</v>
      </c>
      <c r="AC29" s="1">
        <v>43</v>
      </c>
      <c r="AD29" s="1">
        <v>50</v>
      </c>
      <c r="AF29" s="1">
        <v>31</v>
      </c>
      <c r="AG29" s="1">
        <v>46</v>
      </c>
    </row>
    <row r="30" spans="1:33" x14ac:dyDescent="0.25">
      <c r="AC30" t="str">
        <f ca="1">_xlfn.FORMULATEXT(AC28)</f>
        <v>=MMULT(W28:X29,Z28:AA29)</v>
      </c>
      <c r="AF30" t="str">
        <f ca="1">_xlfn.FORMULATEXT(AF28)</f>
        <v>=MMULT(Z28:AA29,W28:X29)</v>
      </c>
    </row>
  </sheetData>
  <mergeCells count="11">
    <mergeCell ref="W21:X21"/>
    <mergeCell ref="W27:X27"/>
    <mergeCell ref="Z27:AA27"/>
    <mergeCell ref="AC27:AD27"/>
    <mergeCell ref="AF27:AG27"/>
    <mergeCell ref="W2:X2"/>
    <mergeCell ref="Z2:AA2"/>
    <mergeCell ref="AC2:AD2"/>
    <mergeCell ref="W16:X16"/>
    <mergeCell ref="Z16:AB16"/>
    <mergeCell ref="AD16:AF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5D408-6628-4F30-A54A-E18EAD9A5E3D}">
  <dimension ref="A1:Y53"/>
  <sheetViews>
    <sheetView topLeftCell="A3" workbookViewId="0">
      <selection activeCell="W25" sqref="W25"/>
    </sheetView>
  </sheetViews>
  <sheetFormatPr defaultRowHeight="15" x14ac:dyDescent="0.25"/>
  <cols>
    <col min="7" max="7" width="12.7109375" bestFit="1" customWidth="1"/>
    <col min="10" max="10" width="12" bestFit="1" customWidth="1"/>
    <col min="21" max="21" width="9.5703125" customWidth="1"/>
    <col min="23" max="23" width="10.5703125" customWidth="1"/>
  </cols>
  <sheetData>
    <row r="1" spans="1:24" ht="16.5" x14ac:dyDescent="0.25">
      <c r="A1" s="24" t="s">
        <v>22</v>
      </c>
      <c r="B1" s="24"/>
      <c r="C1" s="24"/>
      <c r="D1" s="24"/>
      <c r="E1" s="24"/>
      <c r="J1" s="24" t="s">
        <v>47</v>
      </c>
      <c r="K1" s="24"/>
      <c r="L1" s="24"/>
      <c r="M1" s="24"/>
      <c r="N1" s="24"/>
      <c r="Q1" s="1" t="s">
        <v>6</v>
      </c>
      <c r="R1" s="1" t="s">
        <v>5</v>
      </c>
      <c r="T1" s="1" t="s">
        <v>46</v>
      </c>
    </row>
    <row r="2" spans="1:24" x14ac:dyDescent="0.25">
      <c r="A2" s="1">
        <v>1</v>
      </c>
      <c r="B2" s="1">
        <v>2</v>
      </c>
      <c r="C2" s="1">
        <v>3</v>
      </c>
      <c r="D2" s="1">
        <v>4</v>
      </c>
      <c r="E2" s="1">
        <v>5</v>
      </c>
      <c r="G2" t="s">
        <v>45</v>
      </c>
      <c r="J2" t="e" cm="1">
        <f t="array" ref="J2">MINVERSE(A2:E6)</f>
        <v>#NUM!</v>
      </c>
      <c r="Q2" s="1">
        <v>5</v>
      </c>
      <c r="R2" s="1">
        <v>-1</v>
      </c>
      <c r="T2" s="1" cm="1">
        <f t="array" ref="T2:T4">Q2:Q4-R2:R4</f>
        <v>6</v>
      </c>
      <c r="V2" s="1" cm="1">
        <f t="array" ref="V2">SQRT(MMULT(TRANSPOSE(T2:T4),T2:T4))</f>
        <v>9.3808315196468595</v>
      </c>
    </row>
    <row r="3" spans="1:24" x14ac:dyDescent="0.25">
      <c r="A3" s="1">
        <v>5</v>
      </c>
      <c r="B3" s="1">
        <v>4</v>
      </c>
      <c r="C3" s="1">
        <v>3</v>
      </c>
      <c r="D3" s="1">
        <v>2</v>
      </c>
      <c r="E3" s="1">
        <v>1</v>
      </c>
      <c r="G3">
        <f>MDETERM(A2:E6)</f>
        <v>0</v>
      </c>
      <c r="J3" t="str">
        <f ca="1">_xlfn.FORMULATEXT(J2)</f>
        <v>=MINVERSE(A2:E6)</v>
      </c>
      <c r="Q3" s="1">
        <v>-1</v>
      </c>
      <c r="R3" s="1">
        <v>3</v>
      </c>
      <c r="T3" s="1">
        <v>-4</v>
      </c>
      <c r="V3" t="str">
        <f ca="1">_xlfn.FORMULATEXT(V2)</f>
        <v>=SQRT(MMULT(TRANSPOSE(T2:T4),T2:T4))</v>
      </c>
    </row>
    <row r="4" spans="1:24" x14ac:dyDescent="0.25">
      <c r="A4" s="1">
        <v>11</v>
      </c>
      <c r="B4" s="1">
        <v>12</v>
      </c>
      <c r="C4" s="1">
        <v>13</v>
      </c>
      <c r="D4" s="1">
        <v>14</v>
      </c>
      <c r="E4" s="1">
        <v>15</v>
      </c>
      <c r="G4" t="str">
        <f ca="1">_xlfn.FORMULATEXT(G3)</f>
        <v>=MDETERM(A2:E6)</v>
      </c>
      <c r="Q4" s="1">
        <v>3</v>
      </c>
      <c r="R4" s="1">
        <v>9</v>
      </c>
      <c r="T4" s="1">
        <v>-6</v>
      </c>
      <c r="V4" t="s">
        <v>30</v>
      </c>
    </row>
    <row r="5" spans="1:24" x14ac:dyDescent="0.25">
      <c r="A5" s="1">
        <v>15</v>
      </c>
      <c r="B5" s="1">
        <v>14</v>
      </c>
      <c r="C5" s="1">
        <v>13</v>
      </c>
      <c r="D5" s="1">
        <v>12</v>
      </c>
      <c r="E5" s="1">
        <v>11</v>
      </c>
      <c r="T5" t="str">
        <f ca="1">_xlfn.FORMULATEXT(T2)</f>
        <v>=Q2:Q4-R2:R4</v>
      </c>
      <c r="V5">
        <f>SQRT(SUMXMY2(Q2:Q4,R2:R4))</f>
        <v>9.3808315196468595</v>
      </c>
    </row>
    <row r="6" spans="1:24" x14ac:dyDescent="0.25">
      <c r="A6" s="1">
        <v>1</v>
      </c>
      <c r="B6" s="1">
        <v>2</v>
      </c>
      <c r="C6" s="1">
        <v>3</v>
      </c>
      <c r="D6" s="1">
        <v>4</v>
      </c>
      <c r="E6" s="1">
        <v>5</v>
      </c>
      <c r="V6" t="str">
        <f ca="1">_xlfn.FORMULATEXT(V5)</f>
        <v>=SQRT(SUMXMY2(Q2:Q4,R2:R4))</v>
      </c>
    </row>
    <row r="7" spans="1:24" x14ac:dyDescent="0.25">
      <c r="Q7" s="1" t="s">
        <v>6</v>
      </c>
      <c r="R7" s="1" t="s">
        <v>5</v>
      </c>
      <c r="T7" s="1" t="s">
        <v>33</v>
      </c>
    </row>
    <row r="8" spans="1:24" ht="16.5" x14ac:dyDescent="0.25">
      <c r="A8" s="24" t="s">
        <v>21</v>
      </c>
      <c r="B8" s="24"/>
      <c r="C8" s="24"/>
      <c r="D8" s="24"/>
      <c r="E8" s="24"/>
      <c r="J8" s="24" t="s">
        <v>44</v>
      </c>
      <c r="K8" s="24"/>
      <c r="L8" s="24"/>
      <c r="M8" s="24"/>
      <c r="N8" s="24"/>
      <c r="Q8" s="1">
        <v>5</v>
      </c>
      <c r="R8" s="1">
        <v>-1</v>
      </c>
      <c r="T8" s="1" cm="1">
        <f t="array" ref="T8">MMULT(TRANSPOSE(Q8:Q10),R8:R10)</f>
        <v>19</v>
      </c>
    </row>
    <row r="9" spans="1:24" x14ac:dyDescent="0.25">
      <c r="A9" s="1">
        <v>1</v>
      </c>
      <c r="B9" s="1">
        <v>2</v>
      </c>
      <c r="C9" s="1">
        <v>3</v>
      </c>
      <c r="D9" s="1">
        <v>4</v>
      </c>
      <c r="E9" s="1">
        <v>5</v>
      </c>
      <c r="G9" t="s">
        <v>43</v>
      </c>
      <c r="J9" cm="1">
        <f t="array" ref="J9:N13">MINVERSE(A9:E13)</f>
        <v>72638703667263.234</v>
      </c>
      <c r="K9">
        <v>0.76190476190476186</v>
      </c>
      <c r="L9">
        <v>0</v>
      </c>
      <c r="M9">
        <v>-290554814669064.19</v>
      </c>
      <c r="N9">
        <v>217916111001799.06</v>
      </c>
      <c r="Q9" s="1">
        <v>-1</v>
      </c>
      <c r="R9" s="1">
        <v>3</v>
      </c>
      <c r="T9" t="str">
        <f ca="1">_xlfn.FORMULATEXT(T8)</f>
        <v>=MMULT(TRANSPOSE(Q8:Q10),R8:R10)</v>
      </c>
    </row>
    <row r="10" spans="1:24" x14ac:dyDescent="0.25">
      <c r="A10" s="1">
        <v>6</v>
      </c>
      <c r="B10" s="1">
        <v>7</v>
      </c>
      <c r="C10" s="1">
        <v>8</v>
      </c>
      <c r="D10" s="1">
        <v>9</v>
      </c>
      <c r="E10" s="1">
        <v>10</v>
      </c>
      <c r="G10">
        <f>MDETERM(A9:E13)</f>
        <v>-2.7150157746293336E-44</v>
      </c>
      <c r="J10">
        <v>-3525247087352003.5</v>
      </c>
      <c r="K10">
        <v>4785074604081151</v>
      </c>
      <c r="L10">
        <v>-562949953421312</v>
      </c>
      <c r="M10">
        <v>871664444007192.75</v>
      </c>
      <c r="N10">
        <v>-1568542007315027.5</v>
      </c>
      <c r="Q10" s="1">
        <v>3</v>
      </c>
      <c r="R10" s="1">
        <v>9</v>
      </c>
    </row>
    <row r="11" spans="1:24" x14ac:dyDescent="0.25">
      <c r="A11" s="1">
        <v>11</v>
      </c>
      <c r="B11" s="1">
        <v>12</v>
      </c>
      <c r="C11" s="1">
        <v>13</v>
      </c>
      <c r="D11" s="1">
        <v>14</v>
      </c>
      <c r="E11" s="1">
        <v>15</v>
      </c>
      <c r="G11" t="str">
        <f ca="1">_xlfn.FORMULATEXT(G10)</f>
        <v>=MDETERM(A9:E13)</v>
      </c>
      <c r="J11">
        <v>3382239639507077</v>
      </c>
      <c r="K11">
        <v>-5066549580791808</v>
      </c>
      <c r="L11">
        <v>1125899906842624</v>
      </c>
      <c r="M11">
        <v>-581109629338128.5</v>
      </c>
      <c r="N11">
        <v>1139519663780236.5</v>
      </c>
      <c r="T11" s="1" t="s">
        <v>42</v>
      </c>
      <c r="V11" s="4" t="s">
        <v>41</v>
      </c>
      <c r="X11" s="4" t="s">
        <v>40</v>
      </c>
    </row>
    <row r="12" spans="1:24" x14ac:dyDescent="0.25">
      <c r="A12" s="1">
        <v>16</v>
      </c>
      <c r="B12" s="1">
        <v>17</v>
      </c>
      <c r="C12" s="1">
        <v>18</v>
      </c>
      <c r="D12" s="1">
        <v>19</v>
      </c>
      <c r="E12" s="1">
        <v>20</v>
      </c>
      <c r="J12">
        <v>3520707168372803</v>
      </c>
      <c r="K12">
        <v>-4222124650659840</v>
      </c>
      <c r="L12">
        <v>-562949953421312</v>
      </c>
      <c r="M12">
        <v>-290554814669064.25</v>
      </c>
      <c r="N12">
        <v>1554922250377414</v>
      </c>
      <c r="T12" s="1">
        <f>T8/(Q13*R13)</f>
        <v>0.33666570817070868</v>
      </c>
      <c r="V12">
        <f>ACOS(T12)</f>
        <v>1.2274226814910523</v>
      </c>
      <c r="X12" s="1">
        <f>DEGREES(V12)</f>
        <v>70.326139328067597</v>
      </c>
    </row>
    <row r="13" spans="1:24" x14ac:dyDescent="0.25">
      <c r="A13" s="1">
        <v>21</v>
      </c>
      <c r="B13" s="1">
        <v>22</v>
      </c>
      <c r="C13" s="1">
        <v>23</v>
      </c>
      <c r="D13" s="1">
        <v>24</v>
      </c>
      <c r="E13" s="1">
        <v>25</v>
      </c>
      <c r="J13">
        <v>-3450338424195139</v>
      </c>
      <c r="K13">
        <v>4503599627370496</v>
      </c>
      <c r="L13">
        <v>0</v>
      </c>
      <c r="M13">
        <v>290554814669064.25</v>
      </c>
      <c r="N13">
        <v>-1343816017844422</v>
      </c>
      <c r="Q13">
        <f>SQRT(SUMSQ(Q8:Q10))</f>
        <v>5.9160797830996161</v>
      </c>
      <c r="R13">
        <f>SQRT(SUMSQ(R8:R10))</f>
        <v>9.5393920141694561</v>
      </c>
      <c r="T13" t="str">
        <f ca="1">_xlfn.FORMULATEXT(T12)</f>
        <v>=T8/(Q13*R13)</v>
      </c>
      <c r="V13" t="str">
        <f ca="1">_xlfn.FORMULATEXT(V12)</f>
        <v>=ACOS(T12)</v>
      </c>
      <c r="X13" t="str">
        <f ca="1">_xlfn.FORMULATEXT(X12)</f>
        <v>=DEGREES(V12)</v>
      </c>
    </row>
    <row r="14" spans="1:24" x14ac:dyDescent="0.25">
      <c r="J14" t="str">
        <f ca="1">_xlfn.FORMULATEXT(J9)</f>
        <v>=MINVERSE(A9:E13)</v>
      </c>
      <c r="Q14" t="str">
        <f ca="1">_xlfn.FORMULATEXT(Q13)</f>
        <v>=SQRT(SUMSQ(Q8:Q10))</v>
      </c>
    </row>
    <row r="16" spans="1:24" ht="16.5" x14ac:dyDescent="0.25">
      <c r="A16" s="24" t="s">
        <v>39</v>
      </c>
      <c r="B16" s="24"/>
      <c r="C16" s="24"/>
      <c r="D16" s="24"/>
      <c r="E16" s="24"/>
      <c r="J16" s="24" t="s">
        <v>38</v>
      </c>
      <c r="K16" s="24"/>
      <c r="L16" s="24"/>
      <c r="M16" s="24"/>
      <c r="N16" s="24"/>
      <c r="Q16" t="s">
        <v>37</v>
      </c>
      <c r="V16" t="s">
        <v>36</v>
      </c>
    </row>
    <row r="17" spans="1:25" x14ac:dyDescent="0.25">
      <c r="A17" s="1">
        <v>1</v>
      </c>
      <c r="B17" s="1">
        <v>2</v>
      </c>
      <c r="C17" s="1">
        <v>3</v>
      </c>
      <c r="D17" s="1">
        <v>4</v>
      </c>
      <c r="E17" s="1">
        <v>5</v>
      </c>
      <c r="G17" t="s">
        <v>35</v>
      </c>
      <c r="J17" cm="1">
        <f t="array" ref="J17:N21">MINVERSE(A17:E21)</f>
        <v>-0.10426454644018802</v>
      </c>
      <c r="K17">
        <v>0.25262016624503075</v>
      </c>
      <c r="L17">
        <v>6.9750632453921227E-2</v>
      </c>
      <c r="M17">
        <v>-4.7162992410552954E-2</v>
      </c>
      <c r="N17">
        <v>2.6743765811348023E-2</v>
      </c>
    </row>
    <row r="18" spans="1:25" x14ac:dyDescent="0.25">
      <c r="A18" s="1">
        <v>2</v>
      </c>
      <c r="B18" s="1">
        <v>4</v>
      </c>
      <c r="C18" s="1">
        <v>3</v>
      </c>
      <c r="D18" s="1">
        <v>1</v>
      </c>
      <c r="E18" s="1">
        <v>1</v>
      </c>
      <c r="G18">
        <f>MDETERM(A17:E21)</f>
        <v>5533.9999999999991</v>
      </c>
      <c r="J18">
        <v>-0.33447777376219739</v>
      </c>
      <c r="K18">
        <v>0.41525117455728228</v>
      </c>
      <c r="L18">
        <v>0.12323816407661728</v>
      </c>
      <c r="M18">
        <v>2.547885796891939E-2</v>
      </c>
      <c r="N18">
        <v>-7.1919045898084608E-2</v>
      </c>
      <c r="R18" s="1">
        <f>ABS(T8)</f>
        <v>19</v>
      </c>
      <c r="S18" s="4" t="s">
        <v>34</v>
      </c>
      <c r="T18" s="1">
        <f>Q13*R13</f>
        <v>56.435804238089844</v>
      </c>
      <c r="V18" cm="1">
        <f t="array" ref="V18">SQRT(MMULT(TRANSPOSE(Q8:Q10+R8:R10),Q8:Q10+R8:R10))</f>
        <v>12.806248474865697</v>
      </c>
      <c r="W18" s="4" t="s">
        <v>34</v>
      </c>
      <c r="X18">
        <f>Q13+R13</f>
        <v>15.455471797269073</v>
      </c>
      <c r="Y18" t="str">
        <f ca="1">_xlfn.FORMULATEXT(X18)</f>
        <v>=Q13+R13</v>
      </c>
    </row>
    <row r="19" spans="1:25" x14ac:dyDescent="0.25">
      <c r="A19" s="1">
        <v>0</v>
      </c>
      <c r="B19" s="1">
        <v>-3</v>
      </c>
      <c r="C19" s="1">
        <v>-3</v>
      </c>
      <c r="D19" s="1">
        <v>7</v>
      </c>
      <c r="E19" s="1">
        <v>8</v>
      </c>
      <c r="G19" t="str">
        <f ca="1">_xlfn.FORMULATEXT(G18)</f>
        <v>=MDETERM(A17:E21)</v>
      </c>
      <c r="J19">
        <v>0.49439826526924469</v>
      </c>
      <c r="K19">
        <v>-0.38850740874593431</v>
      </c>
      <c r="L19">
        <v>-0.23888688109866282</v>
      </c>
      <c r="M19">
        <v>-6.8666425731839231E-3</v>
      </c>
      <c r="N19">
        <v>6.9027827972533526E-2</v>
      </c>
      <c r="R19" t="str">
        <f ca="1">_xlfn.FORMULATEXT(R18)</f>
        <v>=ABS(T8)</v>
      </c>
      <c r="T19" t="str">
        <f ca="1">_xlfn.FORMULATEXT(T18)</f>
        <v>=Q13*R13</v>
      </c>
      <c r="V19" t="str">
        <f ca="1">_xlfn.FORMULATEXT(V18)</f>
        <v>=SQRT(MMULT(TRANSPOSE(Q8:Q10+R8:R10),Q8:Q10+R8:R10))</v>
      </c>
    </row>
    <row r="20" spans="1:25" x14ac:dyDescent="0.25">
      <c r="A20" s="1">
        <v>-11</v>
      </c>
      <c r="B20" s="1">
        <v>12</v>
      </c>
      <c r="C20" s="1">
        <v>5</v>
      </c>
      <c r="D20" s="1">
        <v>8</v>
      </c>
      <c r="E20" s="1">
        <v>5</v>
      </c>
      <c r="J20">
        <v>2.6201662450307188E-2</v>
      </c>
      <c r="K20">
        <v>-8.6013733285146346E-2</v>
      </c>
      <c r="L20">
        <v>2.0599927719551863E-2</v>
      </c>
      <c r="M20">
        <v>4.8247199132634623E-2</v>
      </c>
      <c r="N20">
        <v>0.22551499819298879</v>
      </c>
    </row>
    <row r="21" spans="1:25" x14ac:dyDescent="0.25">
      <c r="A21" s="1">
        <v>3</v>
      </c>
      <c r="B21" s="1">
        <v>-1</v>
      </c>
      <c r="C21" s="1">
        <v>0</v>
      </c>
      <c r="D21" s="1">
        <v>2</v>
      </c>
      <c r="E21" s="1">
        <v>-2</v>
      </c>
      <c r="J21">
        <v>3.7043729671123966E-2</v>
      </c>
      <c r="K21">
        <v>8.5290928803758589E-2</v>
      </c>
      <c r="L21">
        <v>6.3606794362125046E-2</v>
      </c>
      <c r="M21">
        <v>-3.5236718467654506E-2</v>
      </c>
      <c r="N21">
        <v>-0.1984098301409469</v>
      </c>
    </row>
    <row r="22" spans="1:25" x14ac:dyDescent="0.25">
      <c r="J22" t="str">
        <f ca="1">_xlfn.FORMULATEXT(J17)</f>
        <v>=MINVERSE(A17:E21)</v>
      </c>
      <c r="Q22" s="1" t="s">
        <v>6</v>
      </c>
      <c r="S22" s="1"/>
    </row>
    <row r="23" spans="1:25" x14ac:dyDescent="0.25">
      <c r="Q23" s="1">
        <v>5</v>
      </c>
      <c r="S23" s="1" cm="1">
        <f t="array" ref="S23:S25">Q23:Q25/Q28</f>
        <v>0.84515425472851657</v>
      </c>
    </row>
    <row r="24" spans="1:25" x14ac:dyDescent="0.25">
      <c r="A24" s="1" t="s">
        <v>6</v>
      </c>
      <c r="B24" s="1" t="s">
        <v>5</v>
      </c>
      <c r="D24" s="1" t="s">
        <v>33</v>
      </c>
      <c r="Q24" s="1">
        <v>-1</v>
      </c>
      <c r="S24" s="1">
        <v>-0.1690308509457033</v>
      </c>
    </row>
    <row r="25" spans="1:25" x14ac:dyDescent="0.25">
      <c r="A25" s="1">
        <v>-3</v>
      </c>
      <c r="B25" s="1">
        <v>9</v>
      </c>
      <c r="D25" s="1">
        <f>SUMPRODUCT(A25:A28,B25:B28)</f>
        <v>-58</v>
      </c>
      <c r="Q25" s="1">
        <v>3</v>
      </c>
      <c r="S25" s="1">
        <v>0.50709255283710997</v>
      </c>
    </row>
    <row r="26" spans="1:25" x14ac:dyDescent="0.25">
      <c r="A26" s="1">
        <v>1</v>
      </c>
      <c r="B26" s="1">
        <v>2</v>
      </c>
      <c r="D26" s="3" t="str">
        <f ca="1">_xlfn.FORMULATEXT(D25)</f>
        <v>=SUMPRODUCT(A25:A28,B25:B28)</v>
      </c>
      <c r="S26" t="str">
        <f ca="1">_xlfn.FORMULATEXT(S23)</f>
        <v>=Q23:Q25/Q28</v>
      </c>
    </row>
    <row r="27" spans="1:25" x14ac:dyDescent="0.25">
      <c r="A27" s="1">
        <v>7</v>
      </c>
      <c r="B27" s="1">
        <v>-4</v>
      </c>
      <c r="D27" s="1" cm="1">
        <f t="array" ref="D27">MMULT(TRANSPOSE(A25:A28),B25:B28)</f>
        <v>-58</v>
      </c>
    </row>
    <row r="28" spans="1:25" x14ac:dyDescent="0.25">
      <c r="A28" s="1">
        <v>-5</v>
      </c>
      <c r="B28" s="1">
        <v>1</v>
      </c>
      <c r="D28" s="3" t="str">
        <f ca="1">_xlfn.FORMULATEXT(D27)</f>
        <v>=MMULT(TRANSPOSE(A25:A28),B25:B28)</v>
      </c>
      <c r="Q28">
        <f>SQRT(SUMSQ(Q23:Q25))</f>
        <v>5.9160797830996161</v>
      </c>
      <c r="T28" s="1">
        <f>SQRT(SUMSQ(S23:S25))</f>
        <v>1</v>
      </c>
      <c r="U28" s="1" t="s">
        <v>30</v>
      </c>
      <c r="V28" cm="1">
        <f t="array" ref="V28">SQRT(MMULT(TRANSPOSE(S23:S25),S23:S25))</f>
        <v>1</v>
      </c>
    </row>
    <row r="29" spans="1:25" ht="16.5" x14ac:dyDescent="0.25">
      <c r="I29" s="1" t="s">
        <v>6</v>
      </c>
      <c r="K29" s="1" t="s">
        <v>32</v>
      </c>
      <c r="L29" s="1"/>
      <c r="M29" s="1"/>
      <c r="Q29" t="str">
        <f ca="1">_xlfn.FORMULATEXT(Q28)</f>
        <v>=SQRT(SUMSQ(Q23:Q25))</v>
      </c>
      <c r="T29" t="str">
        <f ca="1">_xlfn.FORMULATEXT(T28)</f>
        <v>=SQRT(SUMSQ(S23:S25))</v>
      </c>
      <c r="V29" t="str">
        <f ca="1">_xlfn.FORMULATEXT(V28)</f>
        <v>=SQRT(MMULT(TRANSPOSE(S23:S25),S23:S25))</v>
      </c>
    </row>
    <row r="30" spans="1:25" x14ac:dyDescent="0.25">
      <c r="A30" s="1" t="s">
        <v>6</v>
      </c>
      <c r="C30" s="1"/>
      <c r="I30" s="1">
        <v>1</v>
      </c>
      <c r="K30" s="1" cm="1">
        <f t="array" ref="K30:M30">TRANSPOSE(I30:I32)</f>
        <v>1</v>
      </c>
      <c r="L30" s="1">
        <v>2</v>
      </c>
      <c r="M30" s="1">
        <v>3</v>
      </c>
      <c r="Q30" t="s">
        <v>30</v>
      </c>
    </row>
    <row r="31" spans="1:25" x14ac:dyDescent="0.25">
      <c r="A31" s="1">
        <v>-3</v>
      </c>
      <c r="C31" cm="1">
        <f t="array" ref="C31">SQRT(MMULT(TRANSPOSE(A31:A34),A31:A34))</f>
        <v>9.1651513899116797</v>
      </c>
      <c r="I31" s="1">
        <v>2</v>
      </c>
      <c r="K31" t="str">
        <f ca="1">_xlfn.FORMULATEXT(K30)</f>
        <v>=TRANSPOSE(I30:I32)</v>
      </c>
      <c r="Q31" cm="1">
        <f t="array" ref="Q31">SQRT(MMULT(TRANSPOSE(Q23:Q25),Q23:Q25))</f>
        <v>5.9160797830996161</v>
      </c>
    </row>
    <row r="32" spans="1:25" x14ac:dyDescent="0.25">
      <c r="A32" s="1">
        <v>1</v>
      </c>
      <c r="C32" t="str">
        <f ca="1">_xlfn.FORMULATEXT(C31)</f>
        <v>=SQRT(MMULT(TRANSPOSE(A31:A34),A31:A34))</v>
      </c>
      <c r="I32" s="1">
        <v>3</v>
      </c>
      <c r="Q32" t="str">
        <f ca="1">_xlfn.FORMULATEXT(Q31)</f>
        <v>=SQRT(MMULT(TRANSPOSE(Q23:Q25),Q23:Q25))</v>
      </c>
    </row>
    <row r="33" spans="1:17" ht="16.5" x14ac:dyDescent="0.25">
      <c r="A33" s="1">
        <v>7</v>
      </c>
      <c r="H33" s="1"/>
      <c r="L33" s="1" t="s">
        <v>31</v>
      </c>
      <c r="Q33" t="s">
        <v>30</v>
      </c>
    </row>
    <row r="34" spans="1:17" ht="16.5" x14ac:dyDescent="0.25">
      <c r="A34" s="1">
        <v>-5</v>
      </c>
      <c r="H34" s="2" t="s">
        <v>29</v>
      </c>
      <c r="L34" s="1" cm="1">
        <f t="array" ref="L34:N36">MMULT(I30:I32,TRANSPOSE(I30:I32))</f>
        <v>1</v>
      </c>
      <c r="M34" s="1">
        <v>2</v>
      </c>
      <c r="N34" s="1">
        <v>3</v>
      </c>
      <c r="Q34">
        <f>SQRT(SUMSQ(Q23:Q25))</f>
        <v>5.9160797830996161</v>
      </c>
    </row>
    <row r="35" spans="1:17" x14ac:dyDescent="0.25">
      <c r="H35" cm="1">
        <f t="array" ref="H35">MMULT(TRANSPOSE(I30:I32),I30:I32)</f>
        <v>14</v>
      </c>
      <c r="L35" s="1">
        <v>2</v>
      </c>
      <c r="M35" s="1">
        <v>4</v>
      </c>
      <c r="N35" s="1">
        <v>6</v>
      </c>
      <c r="Q35" t="str">
        <f ca="1">_xlfn.FORMULATEXT(Q34)</f>
        <v>=SQRT(SUMSQ(Q23:Q25))</v>
      </c>
    </row>
    <row r="36" spans="1:17" x14ac:dyDescent="0.25">
      <c r="H36" t="str">
        <f ca="1">_xlfn.FORMULATEXT(H35)</f>
        <v>=MMULT(TRANSPOSE(I30:I32),I30:I32)</v>
      </c>
      <c r="L36" s="1">
        <v>3</v>
      </c>
      <c r="M36" s="1">
        <v>6</v>
      </c>
      <c r="N36" s="1">
        <v>9</v>
      </c>
    </row>
    <row r="37" spans="1:17" x14ac:dyDescent="0.25">
      <c r="L37" t="str">
        <f ca="1">_xlfn.FORMULATEXT(L34)</f>
        <v>=MMULT(I30:I32,TRANSPOSE(I30:I32))</v>
      </c>
    </row>
    <row r="39" spans="1:17" x14ac:dyDescent="0.25">
      <c r="I39" s="1" t="s">
        <v>6</v>
      </c>
      <c r="K39" s="1" t="s">
        <v>5</v>
      </c>
      <c r="L39" s="1"/>
      <c r="M39" s="1"/>
    </row>
    <row r="40" spans="1:17" x14ac:dyDescent="0.25">
      <c r="I40" s="1">
        <v>1</v>
      </c>
      <c r="K40" s="1">
        <v>3</v>
      </c>
      <c r="L40" s="1"/>
      <c r="M40" s="1"/>
    </row>
    <row r="41" spans="1:17" x14ac:dyDescent="0.25">
      <c r="I41" s="1">
        <v>2</v>
      </c>
      <c r="K41" s="1">
        <v>2</v>
      </c>
    </row>
    <row r="42" spans="1:17" x14ac:dyDescent="0.25">
      <c r="I42" s="1">
        <v>3</v>
      </c>
      <c r="K42" s="1">
        <v>1</v>
      </c>
    </row>
    <row r="43" spans="1:17" ht="16.5" x14ac:dyDescent="0.25">
      <c r="H43" s="1"/>
      <c r="L43" s="1" t="s">
        <v>28</v>
      </c>
    </row>
    <row r="44" spans="1:17" ht="16.5" x14ac:dyDescent="0.25">
      <c r="H44" s="2" t="s">
        <v>27</v>
      </c>
      <c r="L44" s="1" cm="1">
        <f t="array" ref="L44:N46">MMULT(I40:I42,TRANSPOSE(K40:K42))</f>
        <v>3</v>
      </c>
      <c r="M44" s="1">
        <v>2</v>
      </c>
      <c r="N44" s="1">
        <v>1</v>
      </c>
    </row>
    <row r="45" spans="1:17" x14ac:dyDescent="0.25">
      <c r="H45" cm="1">
        <f t="array" ref="H45">MMULT(TRANSPOSE(I40:I42),K40:K42)</f>
        <v>10</v>
      </c>
      <c r="L45" s="1">
        <v>6</v>
      </c>
      <c r="M45" s="1">
        <v>4</v>
      </c>
      <c r="N45" s="1">
        <v>2</v>
      </c>
    </row>
    <row r="46" spans="1:17" x14ac:dyDescent="0.25">
      <c r="H46" t="str">
        <f ca="1">_xlfn.FORMULATEXT(H45)</f>
        <v>=MMULT(TRANSPOSE(I40:I42),K40:K42)</v>
      </c>
      <c r="L46" s="1">
        <v>9</v>
      </c>
      <c r="M46" s="1">
        <v>6</v>
      </c>
      <c r="N46" s="1">
        <v>3</v>
      </c>
    </row>
    <row r="47" spans="1:17" x14ac:dyDescent="0.25">
      <c r="L47" t="str">
        <f ca="1">_xlfn.FORMULATEXT(L44)</f>
        <v>=MMULT(I40:I42,TRANSPOSE(K40:K42))</v>
      </c>
    </row>
    <row r="49" spans="8:14" ht="16.5" x14ac:dyDescent="0.25">
      <c r="H49" s="2" t="s">
        <v>26</v>
      </c>
      <c r="L49" s="1" t="s">
        <v>25</v>
      </c>
    </row>
    <row r="50" spans="8:14" x14ac:dyDescent="0.25">
      <c r="H50" s="1" cm="1">
        <f t="array" ref="H50">MMULT(TRANSPOSE(K40:K42),I40:I42)</f>
        <v>10</v>
      </c>
      <c r="L50" cm="1">
        <f t="array" ref="L50:N52">MMULT(I40:I42,TRANSPOSE(K40:K42))</f>
        <v>3</v>
      </c>
      <c r="M50">
        <v>2</v>
      </c>
      <c r="N50">
        <v>1</v>
      </c>
    </row>
    <row r="51" spans="8:14" x14ac:dyDescent="0.25">
      <c r="H51" t="str">
        <f ca="1">_xlfn.FORMULATEXT(H50)</f>
        <v>=MMULT(TRANSPOSE(K40:K42),I40:I42)</v>
      </c>
      <c r="L51">
        <v>6</v>
      </c>
      <c r="M51">
        <v>4</v>
      </c>
      <c r="N51">
        <v>2</v>
      </c>
    </row>
    <row r="52" spans="8:14" x14ac:dyDescent="0.25">
      <c r="L52">
        <v>9</v>
      </c>
      <c r="M52">
        <v>6</v>
      </c>
      <c r="N52">
        <v>3</v>
      </c>
    </row>
    <row r="53" spans="8:14" x14ac:dyDescent="0.25">
      <c r="L53" t="str">
        <f ca="1">_xlfn.FORMULATEXT(L50)</f>
        <v>=MMULT(I40:I42,TRANSPOSE(K40:K42))</v>
      </c>
    </row>
  </sheetData>
  <mergeCells count="6">
    <mergeCell ref="A8:E8"/>
    <mergeCell ref="A1:E1"/>
    <mergeCell ref="A16:E16"/>
    <mergeCell ref="J1:N1"/>
    <mergeCell ref="J8:N8"/>
    <mergeCell ref="J16:N1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D2BAD-E7ED-4FC5-B6B6-4A0154BFDCE1}">
  <dimension ref="A1:AA13"/>
  <sheetViews>
    <sheetView workbookViewId="0">
      <selection sqref="A1:B1"/>
    </sheetView>
  </sheetViews>
  <sheetFormatPr defaultRowHeight="15" x14ac:dyDescent="0.25"/>
  <cols>
    <col min="3" max="3" width="3" customWidth="1"/>
    <col min="7" max="7" width="3.28515625" customWidth="1"/>
    <col min="10" max="10" width="3.140625" customWidth="1"/>
    <col min="13" max="13" width="2.7109375" customWidth="1"/>
    <col min="16" max="16" width="9.42578125" customWidth="1"/>
    <col min="18" max="18" width="5" customWidth="1"/>
    <col min="26" max="26" width="3.7109375" customWidth="1"/>
    <col min="27" max="27" width="8.85546875" customWidth="1"/>
  </cols>
  <sheetData>
    <row r="1" spans="1:27" ht="16.5" x14ac:dyDescent="0.25">
      <c r="A1" s="24" t="s">
        <v>55</v>
      </c>
      <c r="B1" s="24"/>
      <c r="D1" s="24" t="s">
        <v>54</v>
      </c>
      <c r="E1" s="24"/>
      <c r="F1" s="24"/>
      <c r="H1" s="24" t="s">
        <v>22</v>
      </c>
      <c r="I1" s="24"/>
      <c r="K1" s="24" t="s">
        <v>21</v>
      </c>
      <c r="L1" s="24"/>
      <c r="N1" s="24" t="s">
        <v>53</v>
      </c>
      <c r="O1" s="24"/>
      <c r="Q1" t="s">
        <v>52</v>
      </c>
      <c r="S1" s="8"/>
      <c r="U1" s="24" t="s">
        <v>22</v>
      </c>
      <c r="V1" s="24"/>
      <c r="W1" s="24"/>
      <c r="X1" s="24"/>
      <c r="Y1" s="24"/>
    </row>
    <row r="2" spans="1:27" x14ac:dyDescent="0.25">
      <c r="A2" s="7">
        <v>15</v>
      </c>
      <c r="B2" s="1">
        <v>20</v>
      </c>
      <c r="D2" s="7">
        <v>12</v>
      </c>
      <c r="E2" s="1">
        <v>18</v>
      </c>
      <c r="F2" s="1">
        <v>-15</v>
      </c>
      <c r="H2" s="1">
        <v>1</v>
      </c>
      <c r="I2" s="1">
        <v>2</v>
      </c>
      <c r="K2" s="1">
        <v>11</v>
      </c>
      <c r="L2" s="1">
        <v>12</v>
      </c>
      <c r="N2" s="1" cm="1">
        <f t="array" ref="N2:O3">MMULT(TRANSPOSE(K2:L3),H2:I3)</f>
        <v>50</v>
      </c>
      <c r="O2" s="1">
        <v>74</v>
      </c>
      <c r="Q2" s="1" cm="1">
        <f t="array" ref="Q2">[2]!TRACE(N2:O3)</f>
        <v>130</v>
      </c>
      <c r="R2" s="1"/>
      <c r="S2" s="6">
        <f>SQRT(Q2)</f>
        <v>11.401754250991379</v>
      </c>
      <c r="U2" s="1">
        <v>1</v>
      </c>
      <c r="V2" s="1">
        <v>2</v>
      </c>
      <c r="W2" s="1">
        <v>3</v>
      </c>
      <c r="X2" s="1">
        <v>4</v>
      </c>
      <c r="Y2" s="1">
        <v>5</v>
      </c>
      <c r="AA2" s="5" cm="1">
        <f t="array" ref="AA2">SQRT([2]!TRACE(MMULT(TRANSPOSE(U2:Y6),U2:Y6)))</f>
        <v>43.301270189221931</v>
      </c>
    </row>
    <row r="3" spans="1:27" x14ac:dyDescent="0.25">
      <c r="A3" s="1">
        <v>30</v>
      </c>
      <c r="B3" s="7">
        <v>45</v>
      </c>
      <c r="D3" s="1">
        <v>30</v>
      </c>
      <c r="E3" s="7">
        <v>18</v>
      </c>
      <c r="F3" s="1">
        <v>22</v>
      </c>
      <c r="H3" s="1">
        <v>3</v>
      </c>
      <c r="I3" s="1">
        <v>4</v>
      </c>
      <c r="K3" s="1">
        <v>13</v>
      </c>
      <c r="L3" s="1">
        <v>14</v>
      </c>
      <c r="N3" s="1">
        <v>54</v>
      </c>
      <c r="O3" s="1">
        <v>80</v>
      </c>
      <c r="Q3" t="str">
        <f ca="1">_xlfn.FORMULATEXT(Q2)</f>
        <v>=TRACE(N2:O3)</v>
      </c>
      <c r="S3" t="str">
        <f ca="1">_xlfn.FORMULATEXT(S2)</f>
        <v>=SQRT(Q2)</v>
      </c>
      <c r="U3" s="1">
        <v>5</v>
      </c>
      <c r="V3" s="1">
        <v>4</v>
      </c>
      <c r="W3" s="1">
        <v>3</v>
      </c>
      <c r="X3" s="1">
        <v>2</v>
      </c>
      <c r="Y3" s="1">
        <v>1</v>
      </c>
      <c r="AA3" t="str">
        <f ca="1">_xlfn.FORMULATEXT(AA2)</f>
        <v>=SQRT(TRACE(MMULT(TRANSPOSE(U2:Y6),U2:Y6)))</v>
      </c>
    </row>
    <row r="4" spans="1:27" x14ac:dyDescent="0.25">
      <c r="A4" s="1"/>
      <c r="D4" s="1">
        <v>-12</v>
      </c>
      <c r="E4" s="1">
        <v>11</v>
      </c>
      <c r="F4" s="7">
        <v>10</v>
      </c>
      <c r="N4" t="str">
        <f ca="1">_xlfn.FORMULATEXT(N2)</f>
        <v>=MMULT(TRANSPOSE(K2:L3),H2:I3)</v>
      </c>
      <c r="U4" s="1">
        <v>11</v>
      </c>
      <c r="V4" s="1">
        <v>12</v>
      </c>
      <c r="W4" s="1">
        <v>13</v>
      </c>
      <c r="X4" s="1">
        <v>14</v>
      </c>
      <c r="Y4" s="1">
        <v>15</v>
      </c>
    </row>
    <row r="5" spans="1:27" x14ac:dyDescent="0.25">
      <c r="A5" s="1" t="s">
        <v>51</v>
      </c>
      <c r="U5" s="1">
        <v>15</v>
      </c>
      <c r="V5" s="1">
        <v>14</v>
      </c>
      <c r="W5" s="1">
        <v>13</v>
      </c>
      <c r="X5" s="1">
        <v>12</v>
      </c>
      <c r="Y5" s="1">
        <v>11</v>
      </c>
    </row>
    <row r="6" spans="1:27" ht="16.5" x14ac:dyDescent="0.25">
      <c r="A6" s="1">
        <f>SUM(A2,B3)</f>
        <v>60</v>
      </c>
      <c r="D6" s="1" t="s">
        <v>50</v>
      </c>
      <c r="H6" s="24" t="s">
        <v>22</v>
      </c>
      <c r="I6" s="24"/>
      <c r="K6" s="24" t="s">
        <v>49</v>
      </c>
      <c r="L6" s="24"/>
      <c r="N6" t="s">
        <v>48</v>
      </c>
      <c r="U6" s="1">
        <v>1</v>
      </c>
      <c r="V6" s="1">
        <v>2</v>
      </c>
      <c r="W6" s="1">
        <v>3</v>
      </c>
      <c r="X6" s="1">
        <v>4</v>
      </c>
      <c r="Y6" s="1">
        <v>5</v>
      </c>
    </row>
    <row r="7" spans="1:27" x14ac:dyDescent="0.25">
      <c r="A7" t="str">
        <f ca="1">_xlfn.FORMULATEXT(A6)</f>
        <v>=SUM(A2,B3)</v>
      </c>
      <c r="D7" s="1" cm="1">
        <f t="array" ref="D7">[2]!TRACE(D2:F4)</f>
        <v>40</v>
      </c>
      <c r="H7" s="1">
        <v>1</v>
      </c>
      <c r="I7" s="1">
        <v>2</v>
      </c>
      <c r="K7" s="1" cm="1">
        <f t="array" ref="K7:L8">MMULT(TRANSPOSE(H7:I8),H7:I8)</f>
        <v>10</v>
      </c>
      <c r="L7" s="1">
        <v>14</v>
      </c>
      <c r="N7" s="1" cm="1">
        <f t="array" ref="N7">[2]!TRACE(K7:L8)</f>
        <v>30</v>
      </c>
      <c r="P7" s="6">
        <f>SQRT(N7)</f>
        <v>5.4772255750516612</v>
      </c>
    </row>
    <row r="8" spans="1:27" x14ac:dyDescent="0.25">
      <c r="A8" s="1" t="s">
        <v>30</v>
      </c>
      <c r="C8" s="1"/>
      <c r="D8" t="str">
        <f ca="1">_xlfn.FORMULATEXT(D7)</f>
        <v>=TRACE(D2:F4)</v>
      </c>
      <c r="H8" s="1">
        <v>3</v>
      </c>
      <c r="I8" s="1">
        <v>4</v>
      </c>
      <c r="K8" s="1">
        <v>14</v>
      </c>
      <c r="L8" s="1">
        <v>20</v>
      </c>
      <c r="N8" t="str">
        <f ca="1">_xlfn.FORMULATEXT(N7)</f>
        <v>=TRACE(K7:L8)</v>
      </c>
      <c r="P8" t="str">
        <f ca="1">_xlfn.FORMULATEXT(P7)</f>
        <v>=SQRT(N7)</v>
      </c>
      <c r="U8" s="24" t="s">
        <v>39</v>
      </c>
      <c r="V8" s="24"/>
      <c r="W8" s="24"/>
      <c r="X8" s="24"/>
      <c r="Y8" s="24"/>
    </row>
    <row r="9" spans="1:27" x14ac:dyDescent="0.25">
      <c r="A9" s="1" cm="1">
        <f t="array" ref="A9">[2]!TRACE(A2:B3)</f>
        <v>60</v>
      </c>
      <c r="K9" t="str">
        <f ca="1">_xlfn.FORMULATEXT(K7)</f>
        <v>=MMULT(TRANSPOSE(H7:I8),H7:I8)</v>
      </c>
      <c r="U9" s="1">
        <v>1</v>
      </c>
      <c r="V9" s="1">
        <v>2</v>
      </c>
      <c r="W9" s="1">
        <v>3</v>
      </c>
      <c r="X9" s="1">
        <v>4</v>
      </c>
      <c r="Y9" s="1">
        <v>5</v>
      </c>
      <c r="AA9" s="5" cm="1">
        <f t="array" ref="AA9">SQRT([2]!TRACE(MMULT(TRANSPOSE(U9:Y13),U9:Y13)))</f>
        <v>24.779023386727733</v>
      </c>
    </row>
    <row r="10" spans="1:27" x14ac:dyDescent="0.25">
      <c r="A10" t="str">
        <f ca="1">_xlfn.FORMULATEXT(A9)</f>
        <v>=TRACE(A2:B3)</v>
      </c>
      <c r="U10" s="1">
        <v>2</v>
      </c>
      <c r="V10" s="1">
        <v>4</v>
      </c>
      <c r="W10" s="1">
        <v>3</v>
      </c>
      <c r="X10" s="1">
        <v>1</v>
      </c>
      <c r="Y10" s="1">
        <v>1</v>
      </c>
      <c r="AA10" t="str">
        <f ca="1">_xlfn.FORMULATEXT(AA9)</f>
        <v>=SQRT(TRACE(MMULT(TRANSPOSE(U9:Y13),U9:Y13)))</v>
      </c>
    </row>
    <row r="11" spans="1:27" x14ac:dyDescent="0.25">
      <c r="U11" s="1">
        <v>0</v>
      </c>
      <c r="V11" s="1">
        <v>-3</v>
      </c>
      <c r="W11" s="1">
        <v>-3</v>
      </c>
      <c r="X11" s="1">
        <v>7</v>
      </c>
      <c r="Y11" s="1">
        <v>8</v>
      </c>
    </row>
    <row r="12" spans="1:27" x14ac:dyDescent="0.25">
      <c r="U12" s="1">
        <v>-11</v>
      </c>
      <c r="V12" s="1">
        <v>12</v>
      </c>
      <c r="W12" s="1">
        <v>5</v>
      </c>
      <c r="X12" s="1">
        <v>8</v>
      </c>
      <c r="Y12" s="1">
        <v>5</v>
      </c>
    </row>
    <row r="13" spans="1:27" x14ac:dyDescent="0.25">
      <c r="U13" s="1">
        <v>3</v>
      </c>
      <c r="V13" s="1">
        <v>-1</v>
      </c>
      <c r="W13" s="1">
        <v>0</v>
      </c>
      <c r="X13" s="1">
        <v>2</v>
      </c>
      <c r="Y13" s="1">
        <v>-2</v>
      </c>
    </row>
  </sheetData>
  <mergeCells count="9">
    <mergeCell ref="U8:Y8"/>
    <mergeCell ref="H6:I6"/>
    <mergeCell ref="K1:L1"/>
    <mergeCell ref="K6:L6"/>
    <mergeCell ref="A1:B1"/>
    <mergeCell ref="D1:F1"/>
    <mergeCell ref="H1:I1"/>
    <mergeCell ref="N1:O1"/>
    <mergeCell ref="U1:Y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9AB3A-91E2-48D7-B7F5-40F5D42184D6}">
  <dimension ref="U1:BE27"/>
  <sheetViews>
    <sheetView zoomScaleNormal="100" workbookViewId="0"/>
  </sheetViews>
  <sheetFormatPr defaultRowHeight="15" x14ac:dyDescent="0.25"/>
  <cols>
    <col min="1" max="17" width="3.28515625" customWidth="1"/>
    <col min="18" max="18" width="4.140625" customWidth="1"/>
    <col min="19" max="31" width="6.28515625" customWidth="1"/>
    <col min="32" max="47" width="3.28515625" customWidth="1"/>
    <col min="48" max="65" width="6.28515625" customWidth="1"/>
    <col min="66" max="66" width="9.140625" customWidth="1"/>
  </cols>
  <sheetData>
    <row r="1" spans="21:57" ht="15" customHeight="1" x14ac:dyDescent="0.25"/>
    <row r="5" spans="21:57" x14ac:dyDescent="0.25">
      <c r="U5" s="1" t="s">
        <v>12</v>
      </c>
      <c r="V5" s="1" t="s">
        <v>11</v>
      </c>
      <c r="W5" s="1" t="s">
        <v>63</v>
      </c>
      <c r="X5" s="1" t="s">
        <v>62</v>
      </c>
      <c r="Y5" s="1" t="s">
        <v>61</v>
      </c>
      <c r="Z5" s="1" t="s">
        <v>60</v>
      </c>
      <c r="AA5" s="1" t="s">
        <v>59</v>
      </c>
      <c r="AB5" s="1" t="s">
        <v>58</v>
      </c>
      <c r="AX5" s="1">
        <v>1</v>
      </c>
      <c r="AY5" s="1">
        <v>0</v>
      </c>
    </row>
    <row r="6" spans="21:57" x14ac:dyDescent="0.25">
      <c r="U6" s="1">
        <v>4</v>
      </c>
      <c r="V6" s="1">
        <v>4</v>
      </c>
      <c r="W6" s="1">
        <v>2</v>
      </c>
      <c r="X6" s="1">
        <v>2</v>
      </c>
      <c r="Y6" s="1">
        <v>7</v>
      </c>
      <c r="Z6" s="1">
        <v>7</v>
      </c>
      <c r="AA6" s="1">
        <v>5</v>
      </c>
      <c r="AB6" s="1">
        <v>5</v>
      </c>
      <c r="AC6" s="9" t="s">
        <v>57</v>
      </c>
      <c r="AX6" s="1">
        <v>0.5</v>
      </c>
      <c r="AY6" s="1">
        <v>1</v>
      </c>
    </row>
    <row r="7" spans="21:57" x14ac:dyDescent="0.25">
      <c r="U7" s="1">
        <v>2</v>
      </c>
      <c r="V7" s="1">
        <v>6</v>
      </c>
      <c r="W7" s="1">
        <v>6</v>
      </c>
      <c r="X7" s="1">
        <v>7</v>
      </c>
      <c r="Y7" s="1">
        <v>7</v>
      </c>
      <c r="Z7" s="1">
        <v>6</v>
      </c>
      <c r="AA7" s="1">
        <v>6</v>
      </c>
      <c r="AB7" s="1">
        <v>2</v>
      </c>
      <c r="AC7" s="9" t="s">
        <v>56</v>
      </c>
    </row>
    <row r="8" spans="21:57" x14ac:dyDescent="0.25">
      <c r="AX8" s="1" cm="1">
        <f t="array" ref="AX8:BE9">MMULT(AX5:AY6,U6:AB7)</f>
        <v>4</v>
      </c>
      <c r="AY8" s="1">
        <v>4</v>
      </c>
      <c r="AZ8" s="1">
        <v>2</v>
      </c>
      <c r="BA8" s="1">
        <v>2</v>
      </c>
      <c r="BB8" s="1">
        <v>7</v>
      </c>
      <c r="BC8" s="1">
        <v>7</v>
      </c>
      <c r="BD8" s="1">
        <v>5</v>
      </c>
      <c r="BE8" s="1">
        <v>5</v>
      </c>
    </row>
    <row r="9" spans="21:57" x14ac:dyDescent="0.25">
      <c r="AX9" s="1">
        <v>4</v>
      </c>
      <c r="AY9" s="1">
        <v>8</v>
      </c>
      <c r="AZ9" s="1">
        <v>7</v>
      </c>
      <c r="BA9" s="1">
        <v>8</v>
      </c>
      <c r="BB9" s="1">
        <v>10.5</v>
      </c>
      <c r="BC9" s="1">
        <v>9.5</v>
      </c>
      <c r="BD9" s="1">
        <v>8.5</v>
      </c>
      <c r="BE9" s="1">
        <v>4.5</v>
      </c>
    </row>
    <row r="10" spans="21:57" x14ac:dyDescent="0.25">
      <c r="AX10" t="str">
        <f ca="1">_xlfn.FORMULATEXT(AX8)</f>
        <v>=MMULT(AX5:AY6,U6:AB7)</v>
      </c>
    </row>
    <row r="17" spans="21:57" x14ac:dyDescent="0.25">
      <c r="U17" s="1">
        <v>1</v>
      </c>
      <c r="V17" s="1">
        <v>0.5</v>
      </c>
    </row>
    <row r="18" spans="21:57" x14ac:dyDescent="0.25">
      <c r="U18" s="1">
        <v>0</v>
      </c>
      <c r="V18" s="1">
        <v>1</v>
      </c>
    </row>
    <row r="22" spans="21:57" x14ac:dyDescent="0.25">
      <c r="AX22" s="1">
        <v>0.5</v>
      </c>
      <c r="AY22" s="1">
        <v>1</v>
      </c>
    </row>
    <row r="23" spans="21:57" x14ac:dyDescent="0.25">
      <c r="AX23" s="1">
        <v>1</v>
      </c>
      <c r="AY23" s="1">
        <v>0</v>
      </c>
    </row>
    <row r="25" spans="21:57" x14ac:dyDescent="0.25">
      <c r="U25" s="1" cm="1">
        <f t="array" ref="U25:AB26">MMULT(U17:V18,U6:AB7)</f>
        <v>5</v>
      </c>
      <c r="V25" s="1">
        <v>7</v>
      </c>
      <c r="W25" s="1">
        <v>5</v>
      </c>
      <c r="X25" s="1">
        <v>5.5</v>
      </c>
      <c r="Y25" s="1">
        <v>10.5</v>
      </c>
      <c r="Z25" s="1">
        <v>10</v>
      </c>
      <c r="AA25" s="1">
        <v>8</v>
      </c>
      <c r="AB25" s="1">
        <v>6</v>
      </c>
      <c r="AX25" s="1" cm="1">
        <f t="array" ref="AX25:BE26">MMULT(AX22:AY23,U6:AB7)</f>
        <v>4</v>
      </c>
      <c r="AY25" s="1">
        <v>8</v>
      </c>
      <c r="AZ25" s="1">
        <v>7</v>
      </c>
      <c r="BA25" s="1">
        <v>8</v>
      </c>
      <c r="BB25" s="1">
        <v>10.5</v>
      </c>
      <c r="BC25" s="1">
        <v>9.5</v>
      </c>
      <c r="BD25" s="1">
        <v>8.5</v>
      </c>
      <c r="BE25" s="1">
        <v>4.5</v>
      </c>
    </row>
    <row r="26" spans="21:57" x14ac:dyDescent="0.25">
      <c r="U26" s="1">
        <v>2</v>
      </c>
      <c r="V26" s="1">
        <v>6</v>
      </c>
      <c r="W26" s="1">
        <v>6</v>
      </c>
      <c r="X26" s="1">
        <v>7</v>
      </c>
      <c r="Y26" s="1">
        <v>7</v>
      </c>
      <c r="Z26" s="1">
        <v>6</v>
      </c>
      <c r="AA26" s="1">
        <v>6</v>
      </c>
      <c r="AB26" s="1">
        <v>2</v>
      </c>
      <c r="AX26" s="1">
        <v>4</v>
      </c>
      <c r="AY26" s="1">
        <v>4</v>
      </c>
      <c r="AZ26" s="1">
        <v>2</v>
      </c>
      <c r="BA26" s="1">
        <v>2</v>
      </c>
      <c r="BB26" s="1">
        <v>7</v>
      </c>
      <c r="BC26" s="1">
        <v>7</v>
      </c>
      <c r="BD26" s="1">
        <v>5</v>
      </c>
      <c r="BE26" s="1">
        <v>5</v>
      </c>
    </row>
    <row r="27" spans="21:57" x14ac:dyDescent="0.25">
      <c r="U27" t="str">
        <f ca="1">_xlfn.FORMULATEXT(U25)</f>
        <v>=MMULT(U17:V18,U6:AB7)</v>
      </c>
      <c r="AX27" t="str">
        <f ca="1">_xlfn.FORMULATEXT(AX25)</f>
        <v>=MMULT(AX22:AY23,U6:AB7)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3E06E-778E-445D-893B-1C246E8A9E1F}">
  <dimension ref="A1:X19"/>
  <sheetViews>
    <sheetView topLeftCell="A4" zoomScaleNormal="100" workbookViewId="0"/>
  </sheetViews>
  <sheetFormatPr defaultRowHeight="15" x14ac:dyDescent="0.25"/>
  <cols>
    <col min="21" max="21" width="12" customWidth="1"/>
  </cols>
  <sheetData>
    <row r="1" spans="1:24" x14ac:dyDescent="0.25">
      <c r="B1" s="1" t="s">
        <v>22</v>
      </c>
      <c r="E1" s="24" t="s">
        <v>21</v>
      </c>
      <c r="F1" s="24"/>
      <c r="I1" s="1" t="s">
        <v>82</v>
      </c>
      <c r="M1" s="24" t="s">
        <v>22</v>
      </c>
      <c r="N1" s="24"/>
      <c r="Q1" s="24" t="s">
        <v>21</v>
      </c>
      <c r="R1" s="24"/>
      <c r="U1" s="24" t="s">
        <v>82</v>
      </c>
      <c r="V1" s="24"/>
    </row>
    <row r="2" spans="1:24" x14ac:dyDescent="0.25">
      <c r="A2" s="1" t="s">
        <v>81</v>
      </c>
      <c r="B2" s="1" t="s">
        <v>80</v>
      </c>
      <c r="C2" s="1" t="s">
        <v>79</v>
      </c>
      <c r="E2" s="1"/>
      <c r="F2" s="1"/>
      <c r="H2" s="1" t="s">
        <v>77</v>
      </c>
      <c r="I2" s="1" t="s">
        <v>76</v>
      </c>
      <c r="J2" s="1" t="s">
        <v>75</v>
      </c>
      <c r="L2" s="1" t="s">
        <v>81</v>
      </c>
      <c r="M2" s="1" t="s">
        <v>80</v>
      </c>
      <c r="N2" s="1" t="s">
        <v>79</v>
      </c>
      <c r="O2" s="1" t="s">
        <v>78</v>
      </c>
      <c r="Q2" s="1"/>
      <c r="R2" s="1"/>
      <c r="T2" s="1" t="s">
        <v>77</v>
      </c>
      <c r="U2" s="1" t="s">
        <v>76</v>
      </c>
      <c r="V2" s="1" t="s">
        <v>75</v>
      </c>
      <c r="W2" s="1" t="s">
        <v>74</v>
      </c>
    </row>
    <row r="3" spans="1:24" x14ac:dyDescent="0.25">
      <c r="A3" s="1">
        <v>0</v>
      </c>
      <c r="B3" s="1">
        <v>1</v>
      </c>
      <c r="C3" s="1">
        <v>0</v>
      </c>
      <c r="D3" s="1"/>
      <c r="E3" s="1">
        <v>1</v>
      </c>
      <c r="F3" s="1">
        <v>0</v>
      </c>
      <c r="G3" s="1"/>
      <c r="H3" s="1" cm="1">
        <f t="array" ref="H3:J4">MMULT(E3:F4,A3:C4)</f>
        <v>0</v>
      </c>
      <c r="I3" s="1">
        <v>1</v>
      </c>
      <c r="J3" s="1">
        <v>0</v>
      </c>
      <c r="L3" s="1">
        <v>0</v>
      </c>
      <c r="M3" s="1">
        <v>1</v>
      </c>
      <c r="N3" s="1">
        <v>0</v>
      </c>
      <c r="O3" s="1">
        <v>1</v>
      </c>
      <c r="P3" s="1"/>
      <c r="Q3" s="1">
        <v>2</v>
      </c>
      <c r="R3" s="1">
        <v>1</v>
      </c>
      <c r="T3" s="1" cm="1">
        <f t="array" ref="T3:W4">MMULT(Q3:R4,L3:O4)</f>
        <v>0</v>
      </c>
      <c r="U3" s="1">
        <v>2</v>
      </c>
      <c r="V3" s="1">
        <v>1</v>
      </c>
      <c r="W3" s="1">
        <v>3</v>
      </c>
    </row>
    <row r="4" spans="1:24" x14ac:dyDescent="0.25">
      <c r="A4" s="1">
        <v>0</v>
      </c>
      <c r="B4" s="1">
        <v>0</v>
      </c>
      <c r="C4" s="1">
        <v>4</v>
      </c>
      <c r="D4" s="1"/>
      <c r="E4" s="1">
        <v>3</v>
      </c>
      <c r="F4" s="1">
        <v>2</v>
      </c>
      <c r="G4" s="1"/>
      <c r="H4" s="1">
        <v>0</v>
      </c>
      <c r="I4" s="1">
        <v>3</v>
      </c>
      <c r="J4" s="1">
        <v>8</v>
      </c>
      <c r="L4" s="1">
        <v>0</v>
      </c>
      <c r="M4" s="1">
        <v>0</v>
      </c>
      <c r="N4" s="1">
        <v>1</v>
      </c>
      <c r="O4" s="1">
        <v>1</v>
      </c>
      <c r="P4" s="1"/>
      <c r="Q4" s="1">
        <v>1</v>
      </c>
      <c r="R4" s="1">
        <v>3</v>
      </c>
      <c r="T4" s="1">
        <v>0</v>
      </c>
      <c r="U4" s="1">
        <v>1</v>
      </c>
      <c r="V4" s="1">
        <v>3</v>
      </c>
      <c r="W4" s="1">
        <v>4</v>
      </c>
    </row>
    <row r="5" spans="1:24" x14ac:dyDescent="0.25">
      <c r="H5" t="str">
        <f ca="1">_xlfn.FORMULATEXT(H3)</f>
        <v>=MMULT(E3:F4,A3:C4)</v>
      </c>
      <c r="T5" t="str">
        <f ca="1">_xlfn.FORMULATEXT(T3)</f>
        <v>=MMULT(Q3:R4,L3:O4)</v>
      </c>
    </row>
    <row r="7" spans="1:24" x14ac:dyDescent="0.25">
      <c r="B7" t="s">
        <v>73</v>
      </c>
      <c r="E7" t="s">
        <v>43</v>
      </c>
      <c r="I7" t="s">
        <v>73</v>
      </c>
      <c r="L7" t="s">
        <v>72</v>
      </c>
      <c r="Q7" t="s">
        <v>43</v>
      </c>
      <c r="T7" t="s">
        <v>71</v>
      </c>
      <c r="V7" t="s">
        <v>70</v>
      </c>
    </row>
    <row r="8" spans="1:24" x14ac:dyDescent="0.25">
      <c r="B8" s="1">
        <f>(B3*C4)/2</f>
        <v>2</v>
      </c>
      <c r="E8" s="1">
        <f>MDETERM(E3:F4)</f>
        <v>2</v>
      </c>
      <c r="I8" s="1">
        <f>(I3*J4)/2</f>
        <v>4</v>
      </c>
      <c r="L8">
        <f>SQRT(SUMSQ(M3:M4))</f>
        <v>1</v>
      </c>
      <c r="Q8" s="1">
        <f>MDETERM(Q3:R4)</f>
        <v>5</v>
      </c>
      <c r="T8" s="11">
        <f>SQRT(SUMSQ(U3:U4))</f>
        <v>2.2360679774997898</v>
      </c>
      <c r="V8">
        <f>SQRT(SUMSQ(V3:V4))</f>
        <v>3.1622776601683795</v>
      </c>
    </row>
    <row r="9" spans="1:24" x14ac:dyDescent="0.25">
      <c r="B9" t="str">
        <f ca="1">_xlfn.FORMULATEXT(B8)</f>
        <v>=(B3*C4)/2</v>
      </c>
      <c r="E9" t="str">
        <f ca="1">_xlfn.FORMULATEXT(E8)</f>
        <v>=MDETERM(E3:F4)</v>
      </c>
      <c r="I9" t="str">
        <f ca="1">_xlfn.FORMULATEXT(I8)</f>
        <v>=(I3*J4)/2</v>
      </c>
      <c r="L9" t="str">
        <f ca="1">_xlfn.FORMULATEXT(L8)</f>
        <v>=SQRT(SUMSQ(M3:M4))</v>
      </c>
      <c r="Q9" t="str">
        <f ca="1">_xlfn.FORMULATEXT(Q8)</f>
        <v>=MDETERM(Q3:R4)</v>
      </c>
      <c r="T9" t="str">
        <f ca="1">_xlfn.FORMULATEXT(T8)</f>
        <v>=SQRT(SUMSQ(U3:U4))</v>
      </c>
      <c r="V9" t="str">
        <f ca="1">_xlfn.FORMULATEXT(V8)</f>
        <v>=SQRT(SUMSQ(V3:V4))</v>
      </c>
    </row>
    <row r="10" spans="1:24" x14ac:dyDescent="0.25">
      <c r="T10" s="1">
        <f>SUMSQ(U3:U4)</f>
        <v>5</v>
      </c>
    </row>
    <row r="11" spans="1:24" x14ac:dyDescent="0.25">
      <c r="T11" s="3" t="str">
        <f ca="1">_xlfn.FORMULATEXT(T10)</f>
        <v>=SUMSQ(U3:U4)</v>
      </c>
    </row>
    <row r="12" spans="1:24" x14ac:dyDescent="0.25">
      <c r="G12" t="s">
        <v>69</v>
      </c>
      <c r="I12" s="1">
        <f>I8/B8</f>
        <v>2</v>
      </c>
      <c r="T12" s="3"/>
    </row>
    <row r="13" spans="1:24" ht="16.5" x14ac:dyDescent="0.25">
      <c r="I13" t="str">
        <f ca="1">_xlfn.FORMULATEXT(I12)</f>
        <v>=I8/B8</v>
      </c>
      <c r="T13" t="s">
        <v>68</v>
      </c>
      <c r="X13" t="s">
        <v>67</v>
      </c>
    </row>
    <row r="14" spans="1:24" x14ac:dyDescent="0.25">
      <c r="T14" s="10" cm="1">
        <f t="array" ref="T14">MMULT(TRANSPOSE(U3:U4),V3:V4)</f>
        <v>5</v>
      </c>
      <c r="X14" s="10" cm="1">
        <f t="array" ref="X14">MMULT(TRANSPOSE(V3:V4),V3:V4)</f>
        <v>10</v>
      </c>
    </row>
    <row r="15" spans="1:24" x14ac:dyDescent="0.25">
      <c r="T15" t="str">
        <f ca="1">_xlfn.FORMULATEXT(T14)</f>
        <v>=MMULT(TRANSPOSE(U3:U4),V3:V4)</v>
      </c>
      <c r="X15" t="str">
        <f ca="1">_xlfn.FORMULATEXT(X14)</f>
        <v>=MMULT(TRANSPOSE(V3:V4),V3:V4)</v>
      </c>
    </row>
    <row r="17" spans="14:23" ht="15.75" x14ac:dyDescent="0.25">
      <c r="N17" t="s">
        <v>66</v>
      </c>
      <c r="T17" t="s">
        <v>65</v>
      </c>
      <c r="W17" t="s">
        <v>64</v>
      </c>
    </row>
    <row r="18" spans="14:23" x14ac:dyDescent="0.25">
      <c r="N18" s="1">
        <f>1^2</f>
        <v>1</v>
      </c>
      <c r="T18">
        <f>SQRT(X14-(T14/T8)^2)</f>
        <v>2.2360679774997894</v>
      </c>
      <c r="W18" s="1">
        <f>T8*T18</f>
        <v>4.9999999999999991</v>
      </c>
    </row>
    <row r="19" spans="14:23" x14ac:dyDescent="0.25">
      <c r="N19" t="str">
        <f ca="1">_xlfn.FORMULATEXT(N18)</f>
        <v>=1^2</v>
      </c>
      <c r="T19" t="str">
        <f ca="1">_xlfn.FORMULATEXT(T18)</f>
        <v>=SQRT(X14-(T14/T8)^2)</v>
      </c>
      <c r="W19" t="str">
        <f ca="1">_xlfn.FORMULATEXT(W18)</f>
        <v>=T8*T18</v>
      </c>
    </row>
  </sheetData>
  <mergeCells count="4">
    <mergeCell ref="E1:F1"/>
    <mergeCell ref="Q1:R1"/>
    <mergeCell ref="M1:N1"/>
    <mergeCell ref="U1:V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5AD2C-7F9E-4187-AC85-3CF68C093376}">
  <dimension ref="A1:X17"/>
  <sheetViews>
    <sheetView tabSelected="1" workbookViewId="0">
      <selection activeCell="I27" sqref="I27"/>
    </sheetView>
  </sheetViews>
  <sheetFormatPr defaultRowHeight="15" x14ac:dyDescent="0.25"/>
  <cols>
    <col min="2" max="2" width="12.28515625" customWidth="1"/>
    <col min="3" max="3" width="7.85546875" customWidth="1"/>
    <col min="4" max="4" width="12" bestFit="1" customWidth="1"/>
    <col min="5" max="5" width="9.28515625" customWidth="1"/>
    <col min="7" max="7" width="10.140625" customWidth="1"/>
    <col min="8" max="8" width="10.42578125" customWidth="1"/>
    <col min="10" max="10" width="8.85546875" customWidth="1"/>
    <col min="11" max="11" width="11.140625" customWidth="1"/>
    <col min="13" max="13" width="9.140625" customWidth="1"/>
    <col min="14" max="14" width="13.7109375" bestFit="1" customWidth="1"/>
    <col min="16" max="16" width="11.140625" customWidth="1"/>
  </cols>
  <sheetData>
    <row r="1" spans="1:24" ht="18" x14ac:dyDescent="0.35">
      <c r="A1" t="s">
        <v>103</v>
      </c>
    </row>
    <row r="2" spans="1:24" ht="18" x14ac:dyDescent="0.35">
      <c r="A2" s="1" t="s">
        <v>6</v>
      </c>
      <c r="B2" s="1" t="s">
        <v>5</v>
      </c>
      <c r="E2" s="21" t="s">
        <v>102</v>
      </c>
      <c r="G2" s="1" t="s">
        <v>101</v>
      </c>
      <c r="O2" s="1" t="s">
        <v>6</v>
      </c>
      <c r="P2" s="1" t="s">
        <v>5</v>
      </c>
      <c r="R2" t="s">
        <v>100</v>
      </c>
      <c r="U2" s="1" t="s">
        <v>99</v>
      </c>
      <c r="X2" t="s">
        <v>98</v>
      </c>
    </row>
    <row r="3" spans="1:24" x14ac:dyDescent="0.25">
      <c r="A3" s="1">
        <v>2</v>
      </c>
      <c r="B3" s="1">
        <v>3</v>
      </c>
      <c r="E3" s="15" cm="1">
        <f t="array" ref="E3:E4">A15*A3:A4</f>
        <v>3.9999999999999991</v>
      </c>
      <c r="G3" s="19" cm="1">
        <f t="array" ref="G3:G4">B3:B4-E3:E4</f>
        <v>-0.99999999999999911</v>
      </c>
      <c r="I3" s="1"/>
      <c r="K3" s="1"/>
      <c r="O3" s="1">
        <v>2</v>
      </c>
      <c r="P3" s="1">
        <v>3</v>
      </c>
      <c r="R3" s="1" cm="1">
        <f t="array" ref="R3:S4">O7:P8/O12</f>
        <v>0.8</v>
      </c>
      <c r="S3" s="1">
        <v>0.4</v>
      </c>
      <c r="U3" s="15" cm="1">
        <f t="array" ref="U3:U4">MMULT(R3:S4,P3:P4)</f>
        <v>4</v>
      </c>
      <c r="X3" s="19" cm="1">
        <f t="array" ref="X3:X4">P3:P4-U8:U9</f>
        <v>-1</v>
      </c>
    </row>
    <row r="4" spans="1:24" x14ac:dyDescent="0.25">
      <c r="A4" s="1">
        <v>1</v>
      </c>
      <c r="B4" s="1">
        <v>4</v>
      </c>
      <c r="E4" s="15">
        <v>1.9999999999999996</v>
      </c>
      <c r="G4" s="19">
        <v>2.0000000000000004</v>
      </c>
      <c r="I4" s="20">
        <f>A7/A11</f>
        <v>4.4721359549995796</v>
      </c>
      <c r="K4" s="20">
        <f>B11*E8</f>
        <v>4.4721359549995796</v>
      </c>
      <c r="M4" s="20">
        <f>SQRT(SUMSQ(E3:E4))</f>
        <v>4.4721359549995787</v>
      </c>
      <c r="O4" s="1">
        <v>1</v>
      </c>
      <c r="P4" s="1">
        <v>4</v>
      </c>
      <c r="R4" s="1">
        <v>0.4</v>
      </c>
      <c r="S4" s="1">
        <v>0.2</v>
      </c>
      <c r="U4" s="15">
        <v>2</v>
      </c>
      <c r="X4" s="19">
        <v>2</v>
      </c>
    </row>
    <row r="5" spans="1:24" x14ac:dyDescent="0.25">
      <c r="E5" t="str">
        <f ca="1">_xlfn.FORMULATEXT(E3)</f>
        <v>=A15*A3:A4</v>
      </c>
      <c r="G5" t="str">
        <f ca="1">_xlfn.FORMULATEXT(G3)</f>
        <v>=B3:B4-E3:E4</v>
      </c>
      <c r="I5" t="str">
        <f ca="1">_xlfn.FORMULATEXT(I4)</f>
        <v>=A7/A11</v>
      </c>
      <c r="K5" t="str">
        <f ca="1">_xlfn.FORMULATEXT(K4)</f>
        <v>=B11*E8</v>
      </c>
      <c r="M5" t="str">
        <f ca="1">_xlfn.FORMULATEXT(M4)</f>
        <v>=SQRT(SUMSQ(E3:E4))</v>
      </c>
      <c r="R5" t="str">
        <f ca="1">_xlfn.FORMULATEXT(R3)</f>
        <v>=O7:P8/O12</v>
      </c>
      <c r="U5" t="str">
        <f ca="1">_xlfn.FORMULATEXT(U3)</f>
        <v>=MMULT(R3:S4,P3:P4)</v>
      </c>
      <c r="X5" t="str">
        <f ca="1">_xlfn.FORMULATEXT(X3)</f>
        <v>=P3:P4-U8:U9</v>
      </c>
    </row>
    <row r="6" spans="1:24" ht="16.5" x14ac:dyDescent="0.25">
      <c r="A6" s="1" t="s">
        <v>97</v>
      </c>
      <c r="B6" s="1"/>
      <c r="I6" s="1"/>
      <c r="O6" t="s">
        <v>96</v>
      </c>
    </row>
    <row r="7" spans="1:24" ht="18" x14ac:dyDescent="0.35">
      <c r="A7" s="1" cm="1">
        <f t="array" ref="A7">MMULT(TRANSPOSE(A3:A4),B3:B4)</f>
        <v>10</v>
      </c>
      <c r="B7" s="1"/>
      <c r="E7" s="18" t="s">
        <v>95</v>
      </c>
      <c r="F7" s="4"/>
      <c r="G7" s="18" t="s">
        <v>95</v>
      </c>
      <c r="I7" s="4" t="s">
        <v>94</v>
      </c>
      <c r="K7" s="17" t="s">
        <v>93</v>
      </c>
      <c r="O7" s="1" cm="1">
        <f t="array" ref="O7:P8">MMULT(O3:O4,TRANSPOSE(O3:O4))</f>
        <v>4</v>
      </c>
      <c r="P7" s="1">
        <v>2</v>
      </c>
      <c r="U7" s="1" t="s">
        <v>92</v>
      </c>
    </row>
    <row r="8" spans="1:24" x14ac:dyDescent="0.25">
      <c r="A8" t="str">
        <f ca="1">_xlfn.FORMULATEXT(A7)</f>
        <v>=MMULT(TRANSPOSE(A3:A4),B3:B4)</v>
      </c>
      <c r="E8" s="16">
        <f>A7/(A11*B11)</f>
        <v>0.89442719099991586</v>
      </c>
      <c r="G8" s="16">
        <f>I4/B11</f>
        <v>0.89442719099991597</v>
      </c>
      <c r="I8">
        <f>ACOS(E8)</f>
        <v>0.46364760900080615</v>
      </c>
      <c r="K8">
        <f>DEGREES(I8)</f>
        <v>26.565051177077994</v>
      </c>
      <c r="O8" s="1">
        <v>2</v>
      </c>
      <c r="P8" s="1">
        <v>1</v>
      </c>
      <c r="U8" s="15" cm="1">
        <f t="array" ref="U8:U9">MMULT(TRANSPOSE(O3:O4),P3:P4)/MMULT(TRANSPOSE(O3:O4),O3:O4)*O3:O4</f>
        <v>4</v>
      </c>
    </row>
    <row r="9" spans="1:24" x14ac:dyDescent="0.25">
      <c r="E9" t="str">
        <f ca="1">_xlfn.FORMULATEXT(E8)</f>
        <v>=A7/(A11*B11)</v>
      </c>
      <c r="G9" t="str">
        <f ca="1">_xlfn.FORMULATEXT(G8)</f>
        <v>=I4/B11</v>
      </c>
      <c r="I9" t="str">
        <f ca="1">_xlfn.FORMULATEXT(I8)</f>
        <v>=ACOS(E8)</v>
      </c>
      <c r="K9" t="str">
        <f ca="1">_xlfn.FORMULATEXT(K8)</f>
        <v>=DEGREES(I8)</v>
      </c>
      <c r="O9" t="str">
        <f ca="1">_xlfn.FORMULATEXT(O7)</f>
        <v>=MMULT(O3:O4,TRANSPOSE(O3:O4))</v>
      </c>
      <c r="U9" s="15">
        <v>2</v>
      </c>
    </row>
    <row r="10" spans="1:24" x14ac:dyDescent="0.25">
      <c r="U10" t="str">
        <f ca="1">_xlfn.FORMULATEXT(U8)</f>
        <v>=MMULT(TRANSPOSE(O3:O4),P3:P4)/MMULT(TRANSPOSE(O3:O4),O3:O4)*O3:O4</v>
      </c>
    </row>
    <row r="11" spans="1:24" ht="18" x14ac:dyDescent="0.35">
      <c r="A11" s="5">
        <f>SQRT(SUMSQ(A3:A4))</f>
        <v>2.2360679774997898</v>
      </c>
      <c r="B11" s="5">
        <f>SQRT(SUMSQ(B3:B4))</f>
        <v>5</v>
      </c>
      <c r="C11" t="s">
        <v>91</v>
      </c>
      <c r="K11" t="s">
        <v>90</v>
      </c>
      <c r="O11" t="s">
        <v>89</v>
      </c>
    </row>
    <row r="12" spans="1:24" x14ac:dyDescent="0.25">
      <c r="A12" t="str">
        <f ca="1">_xlfn.FORMULATEXT(A11)</f>
        <v>=SQRT(SUMSQ(A3:A4))</v>
      </c>
      <c r="C12" s="13" cm="1">
        <f t="array" ref="C12">MMULT(TRANSPOSE(E3:E4),E3:E4)+MMULT(TRANSPOSE(G3:G4),G3:G4)</f>
        <v>24.999999999999993</v>
      </c>
      <c r="D12" t="str">
        <f ca="1">_xlfn.FORMULATEXT(C12)</f>
        <v>=MMULT(TRANSPOSE(E3:E4),E3:E4)+MMULT(TRANSPOSE(G3:G4),G3:G4)</v>
      </c>
      <c r="K12" s="14" cm="1">
        <f t="array" ref="K12">MMULT(TRANSPOSE(A3:A4),G3:G4)</f>
        <v>2.2204460492503131E-15</v>
      </c>
      <c r="O12" s="1" cm="1">
        <f t="array" ref="O12">MMULT(TRANSPOSE(O3:O4),O3:O4)</f>
        <v>5</v>
      </c>
      <c r="X12" t="s">
        <v>88</v>
      </c>
    </row>
    <row r="13" spans="1:24" x14ac:dyDescent="0.25">
      <c r="C13" s="13">
        <f>B11^2</f>
        <v>25</v>
      </c>
      <c r="D13" t="str">
        <f ca="1">_xlfn.FORMULATEXT(C13)</f>
        <v>=B11^2</v>
      </c>
      <c r="K13" t="str">
        <f ca="1">_xlfn.FORMULATEXT(K12)</f>
        <v>=MMULT(TRANSPOSE(A3:A4),G3:G4)</v>
      </c>
      <c r="O13" t="str">
        <f ca="1">_xlfn.FORMULATEXT(O12)</f>
        <v>=MMULT(TRANSPOSE(O3:O4),O3:O4)</v>
      </c>
      <c r="U13" t="s">
        <v>87</v>
      </c>
      <c r="X13" t="s">
        <v>86</v>
      </c>
    </row>
    <row r="14" spans="1:24" ht="18" x14ac:dyDescent="0.35">
      <c r="E14" s="21" t="s">
        <v>131</v>
      </c>
      <c r="K14" t="s">
        <v>85</v>
      </c>
      <c r="U14" t="s">
        <v>84</v>
      </c>
      <c r="X14" cm="1">
        <f t="array" ref="X14">MMULT(TRANSPOSE(O3:O4),X3:X4)</f>
        <v>0</v>
      </c>
    </row>
    <row r="15" spans="1:24" x14ac:dyDescent="0.25">
      <c r="A15" s="1">
        <f>A7/A11^2</f>
        <v>1.9999999999999996</v>
      </c>
      <c r="E15" s="15" cm="1">
        <f t="array" ref="E15:E16">MMULT(TRANSPOSE(A3:A4),B3:B4)/MMULT(TRANSPOSE(A3:A4),A3:A4)*A3:A4</f>
        <v>4</v>
      </c>
      <c r="K15" cm="1">
        <f t="array" ref="K15">MMULT(TRANSPOSE(E3:E4),G3:G4)</f>
        <v>4.4408920985006262E-15</v>
      </c>
      <c r="U15" t="s">
        <v>83</v>
      </c>
      <c r="X15" t="str">
        <f ca="1">_xlfn.FORMULATEXT(X14)</f>
        <v>=MMULT(TRANSPOSE(O3:O4),X3:X4)</v>
      </c>
    </row>
    <row r="16" spans="1:24" x14ac:dyDescent="0.25">
      <c r="A16" t="str">
        <f ca="1">_xlfn.FORMULATEXT(A15)</f>
        <v>=A7/A11^2</v>
      </c>
      <c r="E16" s="15">
        <v>2</v>
      </c>
      <c r="K16" t="str">
        <f ca="1">_xlfn.FORMULATEXT(K15)</f>
        <v>=MMULT(TRANSPOSE(E3:E4),G3:G4)</v>
      </c>
    </row>
    <row r="17" spans="5:8" x14ac:dyDescent="0.25">
      <c r="E17" t="str">
        <f ca="1">_xlfn.FORMULATEXT(E15)</f>
        <v>=MMULT(TRANSPOSE(A3:A4),B3:B4)/MMULT(TRANSPOSE(A3:A4),A3:A4)*A3:A4</v>
      </c>
      <c r="H17" s="12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F04B8-365F-45AD-B1E3-F792B9E116D0}">
  <dimension ref="A1:AJ31"/>
  <sheetViews>
    <sheetView workbookViewId="0"/>
  </sheetViews>
  <sheetFormatPr defaultRowHeight="15" x14ac:dyDescent="0.25"/>
  <cols>
    <col min="33" max="33" width="11.140625" customWidth="1"/>
  </cols>
  <sheetData>
    <row r="1" spans="1:36" ht="18" x14ac:dyDescent="0.35">
      <c r="C1" t="s">
        <v>130</v>
      </c>
      <c r="G1" s="23" t="s">
        <v>129</v>
      </c>
      <c r="K1" t="s">
        <v>128</v>
      </c>
      <c r="AH1" t="s">
        <v>120</v>
      </c>
      <c r="AI1" t="s">
        <v>119</v>
      </c>
      <c r="AJ1" t="s">
        <v>118</v>
      </c>
    </row>
    <row r="2" spans="1:36" ht="18" x14ac:dyDescent="0.35">
      <c r="B2" s="1" t="s">
        <v>11</v>
      </c>
      <c r="C2" s="24" t="s">
        <v>22</v>
      </c>
      <c r="D2" s="24"/>
      <c r="E2" s="1"/>
      <c r="F2" s="1" t="s">
        <v>127</v>
      </c>
      <c r="G2" s="1"/>
      <c r="I2" s="14" t="s">
        <v>126</v>
      </c>
      <c r="K2" cm="1">
        <f t="array" ref="K2">MMULT(TRANSPOSE(K9:K11),F9:F11)</f>
        <v>0</v>
      </c>
      <c r="AG2" t="s">
        <v>125</v>
      </c>
      <c r="AH2">
        <v>0</v>
      </c>
      <c r="AI2">
        <v>0</v>
      </c>
      <c r="AJ2">
        <v>0</v>
      </c>
    </row>
    <row r="3" spans="1:36" x14ac:dyDescent="0.25">
      <c r="A3" s="1" t="s">
        <v>57</v>
      </c>
      <c r="B3" s="1">
        <v>1</v>
      </c>
      <c r="C3" s="1">
        <v>1</v>
      </c>
      <c r="D3" s="1">
        <v>0</v>
      </c>
      <c r="E3" s="1"/>
      <c r="F3" s="1" cm="1">
        <f t="array" ref="F3:F5">MMULT(C3:D5,H3:H4)</f>
        <v>0</v>
      </c>
      <c r="G3" s="1"/>
      <c r="H3" s="1" cm="1">
        <f t="array" ref="H3:H4">MMULT(MMULT(MINVERSE(MMULT(TRANSPOSE(C3:D5),C3:D5)),TRANSPOSE(C3:D5)),B3:B5)</f>
        <v>0</v>
      </c>
      <c r="K3" t="str">
        <f ca="1">_xlfn.FORMULATEXT(K2)</f>
        <v>=MMULT(TRANSPOSE(K9:K11),F9:F11)</v>
      </c>
      <c r="AG3" t="s">
        <v>11</v>
      </c>
      <c r="AH3">
        <v>1</v>
      </c>
      <c r="AI3">
        <v>2</v>
      </c>
      <c r="AJ3">
        <v>0</v>
      </c>
    </row>
    <row r="4" spans="1:36" x14ac:dyDescent="0.25">
      <c r="A4" s="1" t="s">
        <v>56</v>
      </c>
      <c r="B4" s="1">
        <v>2</v>
      </c>
      <c r="C4" s="1">
        <v>0</v>
      </c>
      <c r="D4" s="1">
        <v>1</v>
      </c>
      <c r="E4" s="1"/>
      <c r="F4" s="1">
        <v>1</v>
      </c>
      <c r="G4" s="1"/>
      <c r="H4" s="1">
        <v>1</v>
      </c>
      <c r="L4" s="1"/>
      <c r="AG4" t="s">
        <v>124</v>
      </c>
      <c r="AH4">
        <v>0</v>
      </c>
      <c r="AI4">
        <v>1</v>
      </c>
      <c r="AJ4">
        <v>1</v>
      </c>
    </row>
    <row r="5" spans="1:36" x14ac:dyDescent="0.25">
      <c r="A5" s="1" t="s">
        <v>123</v>
      </c>
      <c r="B5" s="1">
        <v>0</v>
      </c>
      <c r="C5" s="1">
        <v>1</v>
      </c>
      <c r="D5" s="1">
        <v>1</v>
      </c>
      <c r="E5" s="1"/>
      <c r="F5" s="1">
        <v>1</v>
      </c>
      <c r="G5" s="1"/>
      <c r="H5" t="str">
        <f ca="1">_xlfn.FORMULATEXT(H3)</f>
        <v>=MMULT(MMULT(MINVERSE(MMULT(TRANSPOSE(C3:D5),C3:D5)),TRANSPOSE(C3:D5)),B3:B5)</v>
      </c>
      <c r="L5" s="1"/>
      <c r="AG5" t="s">
        <v>122</v>
      </c>
      <c r="AH5">
        <v>1</v>
      </c>
      <c r="AI5">
        <v>2</v>
      </c>
      <c r="AJ5">
        <v>0</v>
      </c>
    </row>
    <row r="6" spans="1:36" x14ac:dyDescent="0.25">
      <c r="A6" s="1"/>
      <c r="B6" s="1"/>
      <c r="F6" t="str">
        <f ca="1">_xlfn.FORMULATEXT(F3)</f>
        <v>=MMULT(C3:D5,H3:H4)</v>
      </c>
    </row>
    <row r="7" spans="1:36" x14ac:dyDescent="0.25">
      <c r="E7" s="23" t="s">
        <v>121</v>
      </c>
      <c r="AH7" t="s">
        <v>120</v>
      </c>
      <c r="AI7" t="s">
        <v>119</v>
      </c>
      <c r="AJ7" t="s">
        <v>118</v>
      </c>
    </row>
    <row r="8" spans="1:36" ht="18" x14ac:dyDescent="0.35">
      <c r="B8" t="s">
        <v>117</v>
      </c>
      <c r="F8" t="s">
        <v>116</v>
      </c>
      <c r="K8" t="s">
        <v>115</v>
      </c>
      <c r="AG8" t="s">
        <v>114</v>
      </c>
      <c r="AH8">
        <v>0</v>
      </c>
      <c r="AI8">
        <v>1</v>
      </c>
      <c r="AJ8">
        <v>1</v>
      </c>
    </row>
    <row r="9" spans="1:36" x14ac:dyDescent="0.25">
      <c r="B9" cm="1">
        <f t="array" ref="B9:D11">MMULT(MMULT(C3:D5,MINVERSE(MMULT(TRANSPOSE(C3:D5),C3:D5))),TRANSPOSE(C3:D5))</f>
        <v>0.66666666666666663</v>
      </c>
      <c r="C9">
        <v>-0.33333333333333331</v>
      </c>
      <c r="D9">
        <v>0.33333333333333331</v>
      </c>
      <c r="F9" s="1" cm="1">
        <f t="array" ref="F9:F11">MMULT(B9:D11,B3:B5)</f>
        <v>0</v>
      </c>
      <c r="K9" cm="1">
        <f t="array" ref="K9:K11">B3:B5-F9:F11</f>
        <v>1</v>
      </c>
    </row>
    <row r="10" spans="1:36" x14ac:dyDescent="0.25">
      <c r="B10">
        <v>-0.33333333333333331</v>
      </c>
      <c r="C10">
        <v>0.66666666666666663</v>
      </c>
      <c r="D10">
        <v>0.33333333333333331</v>
      </c>
      <c r="F10" s="1">
        <v>1</v>
      </c>
      <c r="K10">
        <v>1</v>
      </c>
    </row>
    <row r="11" spans="1:36" x14ac:dyDescent="0.25">
      <c r="B11">
        <v>0.33333333333333331</v>
      </c>
      <c r="C11">
        <v>0.33333333333333331</v>
      </c>
      <c r="D11">
        <v>0.66666666666666663</v>
      </c>
      <c r="F11" s="1">
        <v>1</v>
      </c>
      <c r="K11">
        <v>-1</v>
      </c>
      <c r="AG11">
        <v>-1</v>
      </c>
      <c r="AH11">
        <v>-1</v>
      </c>
      <c r="AI11">
        <f t="shared" ref="AI11:AI21" si="0">AG11+AH11</f>
        <v>-2</v>
      </c>
    </row>
    <row r="12" spans="1:36" x14ac:dyDescent="0.25">
      <c r="F12" t="str">
        <f ca="1">_xlfn.FORMULATEXT(F9)</f>
        <v>=MMULT(B9:D11,B3:B5)</v>
      </c>
      <c r="K12" t="str">
        <f ca="1">_xlfn.FORMULATEXT(K9)</f>
        <v>=B3:B5-F9:F11</v>
      </c>
      <c r="AG12">
        <f t="shared" ref="AG12:AG21" si="1">AG11+0.2</f>
        <v>-0.8</v>
      </c>
      <c r="AH12">
        <f t="shared" ref="AH12:AH21" si="2">AH11+0.2</f>
        <v>-0.8</v>
      </c>
      <c r="AI12">
        <f t="shared" si="0"/>
        <v>-1.6</v>
      </c>
    </row>
    <row r="13" spans="1:36" x14ac:dyDescent="0.25">
      <c r="B13" t="str">
        <f ca="1">_xlfn.FORMULATEXT(B9)</f>
        <v>=MMULT(MMULT(C3:D5,MINVERSE(MMULT(TRANSPOSE(C3:D5),C3:D5))),TRANSPOSE(C3:D5))</v>
      </c>
      <c r="AG13">
        <f t="shared" si="1"/>
        <v>-0.60000000000000009</v>
      </c>
      <c r="AH13">
        <f t="shared" si="2"/>
        <v>-0.60000000000000009</v>
      </c>
      <c r="AI13">
        <f t="shared" si="0"/>
        <v>-1.2000000000000002</v>
      </c>
    </row>
    <row r="14" spans="1:36" x14ac:dyDescent="0.25">
      <c r="AG14">
        <f t="shared" si="1"/>
        <v>-0.40000000000000008</v>
      </c>
      <c r="AH14">
        <f t="shared" si="2"/>
        <v>-0.40000000000000008</v>
      </c>
      <c r="AI14">
        <f t="shared" si="0"/>
        <v>-0.80000000000000016</v>
      </c>
    </row>
    <row r="15" spans="1:36" ht="18" x14ac:dyDescent="0.35">
      <c r="F15" s="14" t="s">
        <v>113</v>
      </c>
      <c r="AG15">
        <f t="shared" si="1"/>
        <v>-0.20000000000000007</v>
      </c>
      <c r="AH15">
        <f t="shared" si="2"/>
        <v>-0.20000000000000007</v>
      </c>
      <c r="AI15">
        <f t="shared" si="0"/>
        <v>-0.40000000000000013</v>
      </c>
    </row>
    <row r="16" spans="1:36" ht="18" x14ac:dyDescent="0.35">
      <c r="F16" s="14" t="s">
        <v>112</v>
      </c>
      <c r="AG16">
        <f t="shared" si="1"/>
        <v>0</v>
      </c>
      <c r="AH16">
        <f t="shared" si="2"/>
        <v>0</v>
      </c>
      <c r="AI16">
        <f t="shared" si="0"/>
        <v>0</v>
      </c>
    </row>
    <row r="17" spans="2:36" x14ac:dyDescent="0.25">
      <c r="F17" t="s">
        <v>111</v>
      </c>
      <c r="AG17">
        <f t="shared" si="1"/>
        <v>0.2</v>
      </c>
      <c r="AH17">
        <f t="shared" si="2"/>
        <v>0.2</v>
      </c>
      <c r="AI17">
        <f t="shared" si="0"/>
        <v>0.4</v>
      </c>
    </row>
    <row r="18" spans="2:36" ht="18" x14ac:dyDescent="0.35">
      <c r="F18" t="s">
        <v>110</v>
      </c>
      <c r="AG18">
        <f t="shared" si="1"/>
        <v>0.4</v>
      </c>
      <c r="AH18">
        <f t="shared" si="2"/>
        <v>0.4</v>
      </c>
      <c r="AI18">
        <f t="shared" si="0"/>
        <v>0.8</v>
      </c>
    </row>
    <row r="19" spans="2:36" x14ac:dyDescent="0.25">
      <c r="AG19">
        <f t="shared" si="1"/>
        <v>0.60000000000000009</v>
      </c>
      <c r="AH19">
        <f t="shared" si="2"/>
        <v>0.60000000000000009</v>
      </c>
      <c r="AI19">
        <f t="shared" si="0"/>
        <v>1.2000000000000002</v>
      </c>
    </row>
    <row r="20" spans="2:36" x14ac:dyDescent="0.25">
      <c r="AG20">
        <f t="shared" si="1"/>
        <v>0.8</v>
      </c>
      <c r="AH20">
        <f t="shared" si="2"/>
        <v>0.8</v>
      </c>
      <c r="AI20">
        <f t="shared" si="0"/>
        <v>1.6</v>
      </c>
    </row>
    <row r="21" spans="2:36" x14ac:dyDescent="0.25">
      <c r="F21" s="23" t="s">
        <v>109</v>
      </c>
      <c r="AG21">
        <f t="shared" si="1"/>
        <v>1</v>
      </c>
      <c r="AH21">
        <f t="shared" si="2"/>
        <v>1</v>
      </c>
      <c r="AI21">
        <f t="shared" si="0"/>
        <v>2</v>
      </c>
    </row>
    <row r="22" spans="2:36" ht="16.5" x14ac:dyDescent="0.25">
      <c r="B22" s="1" t="s">
        <v>11</v>
      </c>
      <c r="C22" s="24" t="s">
        <v>22</v>
      </c>
      <c r="D22" s="24"/>
      <c r="F22" t="s">
        <v>49</v>
      </c>
      <c r="J22" t="s">
        <v>108</v>
      </c>
      <c r="AH22">
        <f>AG21+0.2</f>
        <v>1.2</v>
      </c>
      <c r="AI22">
        <f>AH21+0.2</f>
        <v>1.2</v>
      </c>
      <c r="AJ22">
        <f>AH22+AI22</f>
        <v>2.4</v>
      </c>
    </row>
    <row r="23" spans="2:36" x14ac:dyDescent="0.25">
      <c r="B23" s="1">
        <v>1</v>
      </c>
      <c r="C23" s="1">
        <v>1</v>
      </c>
      <c r="D23" s="1">
        <v>0</v>
      </c>
      <c r="F23" cm="1">
        <f t="array" ref="F23:G24">MMULT(TRANSPOSE(C23:D25),C23:D25)</f>
        <v>2</v>
      </c>
      <c r="G23">
        <v>1</v>
      </c>
      <c r="J23" cm="1">
        <f t="array" ref="J23:J24">MMULT(TRANSPOSE(C23:D25),B23:B25)</f>
        <v>1</v>
      </c>
      <c r="AH23">
        <f t="shared" ref="AH23:AI26" si="3">AH22+0.2</f>
        <v>1.4</v>
      </c>
      <c r="AI23">
        <f t="shared" si="3"/>
        <v>1.4</v>
      </c>
      <c r="AJ23">
        <f>AH23+AI23</f>
        <v>2.8</v>
      </c>
    </row>
    <row r="24" spans="2:36" x14ac:dyDescent="0.25">
      <c r="B24" s="1">
        <v>2</v>
      </c>
      <c r="C24" s="1">
        <v>0</v>
      </c>
      <c r="D24" s="1">
        <v>1</v>
      </c>
      <c r="F24">
        <v>1</v>
      </c>
      <c r="G24">
        <v>2</v>
      </c>
      <c r="J24">
        <v>2</v>
      </c>
      <c r="AH24">
        <f t="shared" si="3"/>
        <v>1.5999999999999999</v>
      </c>
      <c r="AI24">
        <f t="shared" si="3"/>
        <v>1.5999999999999999</v>
      </c>
      <c r="AJ24">
        <f>AH24+AI24</f>
        <v>3.1999999999999997</v>
      </c>
    </row>
    <row r="25" spans="2:36" ht="15.75" thickBot="1" x14ac:dyDescent="0.3">
      <c r="B25" s="1">
        <v>0</v>
      </c>
      <c r="C25" s="1">
        <v>1</v>
      </c>
      <c r="D25" s="1">
        <v>1</v>
      </c>
      <c r="F25" t="str">
        <f ca="1">_xlfn.FORMULATEXT(F23)</f>
        <v>=MMULT(TRANSPOSE(C23:D25),C23:D25)</v>
      </c>
      <c r="J25" t="str">
        <f ca="1">_xlfn.FORMULATEXT(J23)</f>
        <v>=MMULT(TRANSPOSE(C23:D25),B23:B25)</v>
      </c>
      <c r="AH25">
        <f t="shared" si="3"/>
        <v>1.7999999999999998</v>
      </c>
      <c r="AI25">
        <f t="shared" si="3"/>
        <v>1.7999999999999998</v>
      </c>
      <c r="AJ25">
        <f>AH25+AI25</f>
        <v>3.5999999999999996</v>
      </c>
    </row>
    <row r="26" spans="2:36" ht="17.25" thickBot="1" x14ac:dyDescent="0.3">
      <c r="H26" s="22" t="s">
        <v>107</v>
      </c>
      <c r="AH26">
        <f t="shared" si="3"/>
        <v>1.9999999999999998</v>
      </c>
      <c r="AI26">
        <f t="shared" si="3"/>
        <v>1.9999999999999998</v>
      </c>
      <c r="AJ26">
        <f>AH26+AI26</f>
        <v>3.9999999999999996</v>
      </c>
    </row>
    <row r="27" spans="2:36" ht="16.5" x14ac:dyDescent="0.25">
      <c r="B27" t="s">
        <v>106</v>
      </c>
      <c r="F27" t="s">
        <v>105</v>
      </c>
      <c r="I27" t="s">
        <v>104</v>
      </c>
    </row>
    <row r="28" spans="2:36" x14ac:dyDescent="0.25">
      <c r="B28" cm="1">
        <f t="array" ref="B28:B30">MMULT(C23:D25,I28:I29)</f>
        <v>0</v>
      </c>
      <c r="F28" cm="1">
        <f t="array" ref="F28:F29">MMULT(F23:G24,I28:I29)</f>
        <v>1</v>
      </c>
      <c r="I28" cm="1">
        <f t="array" ref="I28:I29">MMULT(MMULT(MINVERSE(F23:G24),TRANSPOSE(C23:D25)),B23:B25)</f>
        <v>0</v>
      </c>
    </row>
    <row r="29" spans="2:36" x14ac:dyDescent="0.25">
      <c r="B29">
        <v>1</v>
      </c>
      <c r="F29">
        <v>2</v>
      </c>
      <c r="I29">
        <v>1</v>
      </c>
    </row>
    <row r="30" spans="2:36" x14ac:dyDescent="0.25">
      <c r="B30">
        <v>1</v>
      </c>
      <c r="F30" t="str">
        <f ca="1">_xlfn.FORMULATEXT(F28)</f>
        <v>=MMULT(F23:G24,I28:I29)</v>
      </c>
      <c r="I30" t="str">
        <f ca="1">_xlfn.FORMULATEXT(I28)</f>
        <v>=MMULT(MMULT(MINVERSE(F23:G24),TRANSPOSE(C23:D25)),B23:B25)</v>
      </c>
    </row>
    <row r="31" spans="2:36" x14ac:dyDescent="0.25">
      <c r="B31" t="str">
        <f ca="1">_xlfn.FORMULATEXT(B28)</f>
        <v>=MMULT(C23:D25,I28:I29)</v>
      </c>
    </row>
  </sheetData>
  <mergeCells count="2">
    <mergeCell ref="C2:D2"/>
    <mergeCell ref="C22:D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Fig.1.1.1-1.2.5</vt:lpstr>
      <vt:lpstr>Fig.1.3.1-1.4.10</vt:lpstr>
      <vt:lpstr>Fig.1.5.1-1.5.4</vt:lpstr>
      <vt:lpstr>Fig.1.6.1-1.6.2</vt:lpstr>
      <vt:lpstr>Fig.1.6.3-1.6.5</vt:lpstr>
      <vt:lpstr>Fig.1.7.3-1.7.5</vt:lpstr>
      <vt:lpstr>Fig.1.7.6-1.7.8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2026-04-12T12:08:05Z</dcterms:created>
  <dcterms:modified xsi:type="dcterms:W3CDTF">2026-04-24T14:37:15Z</dcterms:modified>
</cp:coreProperties>
</file>